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V:\ОТЧЁТЫ ОБ ИСПОЛНЕНИИ БЮДЖЕТА НСО\2022 год\Годовой отчет_КСП НСО_2022 год\Приложения\"/>
    </mc:Choice>
  </mc:AlternateContent>
  <bookViews>
    <workbookView xWindow="-450" yWindow="-270" windowWidth="10275" windowHeight="7755"/>
  </bookViews>
  <sheets>
    <sheet name="Исполнение доходов" sheetId="2" r:id="rId1"/>
    <sheet name="Лист1" sheetId="3" r:id="rId2"/>
  </sheets>
  <definedNames>
    <definedName name="_xlnm._FilterDatabase" localSheetId="0" hidden="1">'Исполнение доходов'!$G$1:$G$1222</definedName>
    <definedName name="_xlnm.Print_Titles" localSheetId="0">'Исполнение доходов'!$3:$3</definedName>
    <definedName name="_xlnm.Print_Area" localSheetId="0">'Исполнение доходов'!$A$1:$G$800</definedName>
  </definedNames>
  <calcPr calcId="162913"/>
</workbook>
</file>

<file path=xl/calcChain.xml><?xml version="1.0" encoding="utf-8"?>
<calcChain xmlns="http://schemas.openxmlformats.org/spreadsheetml/2006/main">
  <c r="G800" i="2" l="1"/>
  <c r="F800" i="2"/>
  <c r="E730" i="2"/>
  <c r="E702" i="2"/>
  <c r="D794" i="2"/>
  <c r="C794" i="2"/>
  <c r="D730" i="2"/>
  <c r="C730" i="2"/>
  <c r="G730" i="2"/>
  <c r="D702" i="2"/>
  <c r="G702" i="2"/>
  <c r="C702" i="2"/>
  <c r="F695" i="2"/>
  <c r="D695" i="2"/>
  <c r="E695" i="2"/>
  <c r="G695" i="2" s="1"/>
  <c r="C695" i="2"/>
  <c r="G688" i="2"/>
  <c r="F688" i="2"/>
  <c r="D688" i="2"/>
  <c r="E688" i="2"/>
  <c r="C688" i="2"/>
  <c r="C673" i="2"/>
  <c r="D673" i="2"/>
  <c r="E673" i="2"/>
  <c r="F673" i="2" s="1"/>
  <c r="G673" i="2" l="1"/>
  <c r="F702" i="2"/>
  <c r="F730" i="2"/>
  <c r="E265" i="2"/>
  <c r="D265" i="2"/>
  <c r="C265" i="2"/>
  <c r="D271" i="2"/>
  <c r="E271" i="2"/>
  <c r="D210" i="2"/>
  <c r="E210" i="2"/>
  <c r="C210" i="2"/>
  <c r="D23" i="2"/>
  <c r="E23" i="2"/>
  <c r="C23" i="2"/>
  <c r="C516" i="2" l="1"/>
  <c r="E332" i="2" l="1"/>
  <c r="C406" i="2" l="1"/>
  <c r="C402" i="2"/>
  <c r="C398" i="2"/>
  <c r="C378" i="2"/>
  <c r="C374" i="2"/>
  <c r="C370" i="2"/>
  <c r="C366" i="2"/>
  <c r="C362" i="2"/>
  <c r="C350" i="2"/>
  <c r="C345" i="2"/>
  <c r="C340" i="2"/>
  <c r="C337" i="2"/>
  <c r="C354" i="2"/>
  <c r="C349" i="2" l="1"/>
  <c r="C328" i="2"/>
  <c r="C316" i="2"/>
  <c r="C313" i="2"/>
  <c r="C291" i="2"/>
  <c r="C468" i="2"/>
  <c r="C359" i="2"/>
  <c r="C358" i="2" s="1"/>
  <c r="F336" i="2"/>
  <c r="G336" i="2"/>
  <c r="C332" i="2"/>
  <c r="C309" i="2" l="1"/>
  <c r="C305" i="2"/>
  <c r="C382" i="2" l="1"/>
  <c r="C388" i="2"/>
  <c r="C300" i="2"/>
  <c r="C295" i="2"/>
  <c r="C381" i="2" l="1"/>
  <c r="C294" i="2"/>
  <c r="C420" i="2"/>
  <c r="C448" i="2"/>
  <c r="D287" i="2"/>
  <c r="D290" i="2"/>
  <c r="D289" i="2" s="1"/>
  <c r="D292" i="2"/>
  <c r="D293" i="2"/>
  <c r="D296" i="2"/>
  <c r="D297" i="2"/>
  <c r="D298" i="2"/>
  <c r="D301" i="2"/>
  <c r="D302" i="2"/>
  <c r="D303" i="2"/>
  <c r="D306" i="2"/>
  <c r="D307" i="2"/>
  <c r="D308" i="2"/>
  <c r="D310" i="2"/>
  <c r="D311" i="2"/>
  <c r="D314" i="2"/>
  <c r="D315" i="2"/>
  <c r="D317" i="2"/>
  <c r="D318" i="2"/>
  <c r="D319" i="2"/>
  <c r="D322" i="2"/>
  <c r="D321" i="2" s="1"/>
  <c r="D324" i="2"/>
  <c r="D323" i="2" s="1"/>
  <c r="D327" i="2"/>
  <c r="D326" i="2" s="1"/>
  <c r="D329" i="2"/>
  <c r="D330" i="2"/>
  <c r="D333" i="2"/>
  <c r="D334" i="2"/>
  <c r="D335" i="2"/>
  <c r="G335" i="2" s="1"/>
  <c r="D338" i="2"/>
  <c r="D339" i="2"/>
  <c r="D341" i="2"/>
  <c r="D342" i="2"/>
  <c r="D343" i="2"/>
  <c r="D346" i="2"/>
  <c r="D347" i="2"/>
  <c r="D348" i="2"/>
  <c r="D351" i="2"/>
  <c r="D352" i="2"/>
  <c r="D353" i="2"/>
  <c r="D356" i="2"/>
  <c r="D357" i="2"/>
  <c r="D360" i="2"/>
  <c r="D359" i="2" s="1"/>
  <c r="D363" i="2"/>
  <c r="D364" i="2"/>
  <c r="D365" i="2"/>
  <c r="D367" i="2"/>
  <c r="D368" i="2"/>
  <c r="D371" i="2"/>
  <c r="D372" i="2"/>
  <c r="D375" i="2"/>
  <c r="D376" i="2"/>
  <c r="D379" i="2"/>
  <c r="D380" i="2"/>
  <c r="D383" i="2"/>
  <c r="D384" i="2"/>
  <c r="D385" i="2"/>
  <c r="D386" i="2"/>
  <c r="D389" i="2"/>
  <c r="D390" i="2"/>
  <c r="D391" i="2"/>
  <c r="D392" i="2"/>
  <c r="D396" i="2"/>
  <c r="D397" i="2"/>
  <c r="D399" i="2"/>
  <c r="D400" i="2"/>
  <c r="D401" i="2"/>
  <c r="D403" i="2"/>
  <c r="D404" i="2"/>
  <c r="D407" i="2"/>
  <c r="D408" i="2"/>
  <c r="D411" i="2"/>
  <c r="D410" i="2" s="1"/>
  <c r="D409" i="2" s="1"/>
  <c r="D413" i="2"/>
  <c r="D414" i="2"/>
  <c r="D415" i="2"/>
  <c r="D416" i="2"/>
  <c r="D417" i="2"/>
  <c r="D418" i="2"/>
  <c r="D421" i="2"/>
  <c r="D422" i="2"/>
  <c r="D423" i="2"/>
  <c r="D424" i="2"/>
  <c r="D425" i="2"/>
  <c r="D426" i="2"/>
  <c r="D427" i="2"/>
  <c r="D428" i="2"/>
  <c r="D429" i="2"/>
  <c r="D430" i="2"/>
  <c r="D432" i="2"/>
  <c r="D433" i="2"/>
  <c r="D434" i="2"/>
  <c r="D435" i="2"/>
  <c r="D436" i="2"/>
  <c r="D437" i="2"/>
  <c r="D439" i="2"/>
  <c r="D440" i="2"/>
  <c r="D442" i="2"/>
  <c r="D443" i="2"/>
  <c r="D445" i="2"/>
  <c r="D447" i="2"/>
  <c r="D449" i="2"/>
  <c r="D450" i="2"/>
  <c r="D451" i="2"/>
  <c r="D452" i="2"/>
  <c r="D453" i="2"/>
  <c r="D454" i="2"/>
  <c r="D455" i="2"/>
  <c r="D456" i="2"/>
  <c r="D457" i="2"/>
  <c r="D458" i="2"/>
  <c r="D459" i="2"/>
  <c r="D460" i="2"/>
  <c r="D461" i="2"/>
  <c r="D463" i="2"/>
  <c r="D464" i="2"/>
  <c r="D465" i="2"/>
  <c r="D469" i="2"/>
  <c r="D470" i="2"/>
  <c r="D471" i="2"/>
  <c r="D472" i="2"/>
  <c r="D474" i="2"/>
  <c r="D475" i="2"/>
  <c r="D476" i="2"/>
  <c r="D477" i="2"/>
  <c r="D478" i="2"/>
  <c r="D481" i="2"/>
  <c r="D483" i="2"/>
  <c r="D484" i="2"/>
  <c r="D485" i="2"/>
  <c r="D488" i="2"/>
  <c r="D489" i="2"/>
  <c r="D490" i="2"/>
  <c r="D491" i="2"/>
  <c r="D492" i="2"/>
  <c r="D493" i="2"/>
  <c r="D494" i="2"/>
  <c r="D495" i="2"/>
  <c r="D496" i="2"/>
  <c r="D497" i="2"/>
  <c r="D498" i="2"/>
  <c r="D499" i="2"/>
  <c r="D500" i="2"/>
  <c r="D501" i="2"/>
  <c r="D502" i="2"/>
  <c r="D503" i="2"/>
  <c r="D504" i="2"/>
  <c r="D505" i="2"/>
  <c r="D506" i="2"/>
  <c r="D508" i="2"/>
  <c r="D509" i="2"/>
  <c r="D510" i="2"/>
  <c r="D513" i="2"/>
  <c r="D517" i="2"/>
  <c r="D518" i="2"/>
  <c r="D519" i="2"/>
  <c r="D520" i="2"/>
  <c r="D521" i="2"/>
  <c r="D522" i="2"/>
  <c r="D523" i="2"/>
  <c r="D524" i="2"/>
  <c r="D525" i="2"/>
  <c r="D526" i="2"/>
  <c r="D527" i="2"/>
  <c r="D528" i="2"/>
  <c r="D529" i="2"/>
  <c r="D530" i="2"/>
  <c r="D531" i="2"/>
  <c r="D532" i="2"/>
  <c r="D533" i="2"/>
  <c r="D536" i="2"/>
  <c r="D537" i="2"/>
  <c r="D538" i="2"/>
  <c r="D540" i="2"/>
  <c r="D541" i="2"/>
  <c r="D542" i="2"/>
  <c r="D286" i="2"/>
  <c r="D285" i="2"/>
  <c r="G152" i="2"/>
  <c r="G153" i="2"/>
  <c r="G154" i="2"/>
  <c r="F152" i="2"/>
  <c r="F154" i="2"/>
  <c r="E151" i="2"/>
  <c r="D313" i="2" l="1"/>
  <c r="D468" i="2"/>
  <c r="D316" i="2"/>
  <c r="D328" i="2"/>
  <c r="D325" i="2" s="1"/>
  <c r="D370" i="2"/>
  <c r="D398" i="2"/>
  <c r="D337" i="2"/>
  <c r="D448" i="2"/>
  <c r="D420" i="2"/>
  <c r="D402" i="2"/>
  <c r="D362" i="2"/>
  <c r="D345" i="2"/>
  <c r="D344" i="2" s="1"/>
  <c r="D340" i="2"/>
  <c r="D291" i="2"/>
  <c r="D374" i="2"/>
  <c r="D366" i="2"/>
  <c r="D332" i="2"/>
  <c r="D406" i="2"/>
  <c r="D378" i="2"/>
  <c r="D377" i="2" s="1"/>
  <c r="D350" i="2"/>
  <c r="D320" i="2"/>
  <c r="D305" i="2"/>
  <c r="D309" i="2"/>
  <c r="D382" i="2"/>
  <c r="D388" i="2"/>
  <c r="D300" i="2"/>
  <c r="D295" i="2"/>
  <c r="D151" i="2"/>
  <c r="G151" i="2" s="1"/>
  <c r="C151" i="2"/>
  <c r="F151" i="2" s="1"/>
  <c r="D381" i="2" l="1"/>
  <c r="D294" i="2"/>
  <c r="D11" i="2"/>
  <c r="E539" i="2"/>
  <c r="C539" i="2"/>
  <c r="D539" i="2" s="1"/>
  <c r="E444" i="2"/>
  <c r="E398" i="2"/>
  <c r="E378" i="2"/>
  <c r="E359" i="2"/>
  <c r="E340" i="2"/>
  <c r="E316" i="2"/>
  <c r="E300" i="2"/>
  <c r="E228" i="2" l="1"/>
  <c r="C228" i="2"/>
  <c r="C213" i="2"/>
  <c r="E215" i="2"/>
  <c r="E213" i="2"/>
  <c r="E162" i="2"/>
  <c r="C162" i="2"/>
  <c r="E131" i="2"/>
  <c r="E106" i="2"/>
  <c r="E94" i="2"/>
  <c r="E60" i="2"/>
  <c r="C51" i="2"/>
  <c r="E46" i="2"/>
  <c r="C46" i="2"/>
  <c r="C37" i="2"/>
  <c r="E7" i="2"/>
  <c r="F8" i="2"/>
  <c r="F9" i="2"/>
  <c r="F12" i="2"/>
  <c r="F13" i="2"/>
  <c r="F14" i="2"/>
  <c r="F15" i="2"/>
  <c r="F16" i="2"/>
  <c r="F17" i="2"/>
  <c r="F18" i="2"/>
  <c r="F19" i="2"/>
  <c r="F20" i="2"/>
  <c r="F24" i="2"/>
  <c r="F26" i="2"/>
  <c r="F27" i="2"/>
  <c r="F30" i="2"/>
  <c r="F31" i="2"/>
  <c r="F32" i="2"/>
  <c r="F33" i="2"/>
  <c r="F34" i="2"/>
  <c r="F35" i="2"/>
  <c r="F36" i="2"/>
  <c r="F38" i="2"/>
  <c r="F39" i="2"/>
  <c r="F41" i="2"/>
  <c r="F42" i="2"/>
  <c r="F44" i="2"/>
  <c r="F45" i="2"/>
  <c r="F47" i="2"/>
  <c r="F48" i="2"/>
  <c r="F52" i="2"/>
  <c r="F55" i="2"/>
  <c r="F61" i="2"/>
  <c r="F64" i="2"/>
  <c r="F65" i="2"/>
  <c r="F67" i="2"/>
  <c r="F68" i="2"/>
  <c r="F70" i="2"/>
  <c r="F73" i="2"/>
  <c r="F74" i="2"/>
  <c r="F75" i="2"/>
  <c r="F77" i="2"/>
  <c r="F79" i="2"/>
  <c r="F83" i="2"/>
  <c r="F87" i="2"/>
  <c r="F90" i="2"/>
  <c r="F92" i="2"/>
  <c r="F95" i="2"/>
  <c r="F97" i="2"/>
  <c r="F99" i="2"/>
  <c r="F101" i="2"/>
  <c r="F103" i="2"/>
  <c r="F105" i="2"/>
  <c r="F107" i="2"/>
  <c r="F110" i="2"/>
  <c r="F112" i="2"/>
  <c r="F114" i="2"/>
  <c r="F116" i="2"/>
  <c r="F119" i="2"/>
  <c r="F121" i="2"/>
  <c r="F123" i="2"/>
  <c r="F125" i="2"/>
  <c r="F127" i="2"/>
  <c r="F129" i="2"/>
  <c r="F157" i="2"/>
  <c r="F160" i="2"/>
  <c r="F163" i="2"/>
  <c r="F164" i="2"/>
  <c r="F166" i="2"/>
  <c r="F167" i="2"/>
  <c r="F168" i="2"/>
  <c r="F169" i="2"/>
  <c r="F170" i="2"/>
  <c r="F171" i="2"/>
  <c r="F174" i="2"/>
  <c r="F176" i="2"/>
  <c r="F179" i="2"/>
  <c r="F183" i="2"/>
  <c r="F186" i="2"/>
  <c r="F190" i="2"/>
  <c r="F192" i="2"/>
  <c r="F194" i="2"/>
  <c r="F196" i="2"/>
  <c r="F199" i="2"/>
  <c r="F200" i="2"/>
  <c r="F201" i="2"/>
  <c r="F205" i="2"/>
  <c r="F209" i="2"/>
  <c r="F212" i="2"/>
  <c r="F214" i="2"/>
  <c r="F217" i="2"/>
  <c r="F218" i="2"/>
  <c r="F219" i="2"/>
  <c r="F221" i="2"/>
  <c r="F222" i="2"/>
  <c r="F223" i="2"/>
  <c r="F225" i="2"/>
  <c r="F226" i="2"/>
  <c r="F231" i="2"/>
  <c r="F232" i="2"/>
  <c r="F234" i="2"/>
  <c r="F235" i="2"/>
  <c r="F236" i="2"/>
  <c r="F237" i="2"/>
  <c r="F238" i="2"/>
  <c r="F239" i="2"/>
  <c r="F240" i="2"/>
  <c r="F241" i="2"/>
  <c r="F242" i="2"/>
  <c r="F244" i="2"/>
  <c r="F245" i="2"/>
  <c r="F246" i="2"/>
  <c r="F247" i="2"/>
  <c r="F248" i="2"/>
  <c r="F249" i="2"/>
  <c r="F250" i="2"/>
  <c r="F251" i="2"/>
  <c r="F252" i="2"/>
  <c r="F253" i="2"/>
  <c r="F254" i="2"/>
  <c r="F255" i="2"/>
  <c r="F256" i="2"/>
  <c r="F257" i="2"/>
  <c r="F258" i="2"/>
  <c r="F260" i="2"/>
  <c r="F261" i="2"/>
  <c r="F266" i="2"/>
  <c r="F267" i="2"/>
  <c r="F269" i="2"/>
  <c r="F270" i="2"/>
  <c r="F272" i="2"/>
  <c r="F275" i="2"/>
  <c r="F279" i="2"/>
  <c r="F280" i="2"/>
  <c r="F285" i="2"/>
  <c r="F286" i="2"/>
  <c r="F287" i="2"/>
  <c r="F290" i="2"/>
  <c r="F292" i="2"/>
  <c r="F293" i="2"/>
  <c r="F296" i="2"/>
  <c r="F297" i="2"/>
  <c r="F299" i="2"/>
  <c r="F301" i="2"/>
  <c r="F302" i="2"/>
  <c r="F303" i="2"/>
  <c r="F306" i="2"/>
  <c r="F307" i="2"/>
  <c r="F310" i="2"/>
  <c r="F311" i="2"/>
  <c r="F314" i="2"/>
  <c r="F319" i="2"/>
  <c r="F322" i="2"/>
  <c r="F324" i="2"/>
  <c r="F327" i="2"/>
  <c r="F329" i="2"/>
  <c r="F330" i="2"/>
  <c r="F333" i="2"/>
  <c r="F334" i="2"/>
  <c r="F335" i="2"/>
  <c r="F338" i="2"/>
  <c r="F339" i="2"/>
  <c r="F341" i="2"/>
  <c r="F343" i="2"/>
  <c r="F346" i="2"/>
  <c r="F347" i="2"/>
  <c r="F348" i="2"/>
  <c r="F351" i="2"/>
  <c r="F352" i="2"/>
  <c r="F356" i="2"/>
  <c r="F357" i="2"/>
  <c r="F361" i="2"/>
  <c r="F363" i="2"/>
  <c r="F365" i="2"/>
  <c r="F367" i="2"/>
  <c r="F368" i="2"/>
  <c r="F371" i="2"/>
  <c r="F372" i="2"/>
  <c r="F375" i="2"/>
  <c r="F376" i="2"/>
  <c r="F380" i="2"/>
  <c r="F383" i="2"/>
  <c r="F384" i="2"/>
  <c r="F385" i="2"/>
  <c r="F389" i="2"/>
  <c r="F390" i="2"/>
  <c r="F391" i="2"/>
  <c r="F392" i="2"/>
  <c r="F399" i="2"/>
  <c r="F400" i="2"/>
  <c r="F403" i="2"/>
  <c r="F407" i="2"/>
  <c r="F408" i="2"/>
  <c r="F411" i="2"/>
  <c r="F413" i="2"/>
  <c r="F415" i="2"/>
  <c r="F416" i="2"/>
  <c r="F417" i="2"/>
  <c r="F418" i="2"/>
  <c r="F421" i="2"/>
  <c r="F422" i="2"/>
  <c r="F423" i="2"/>
  <c r="F426" i="2"/>
  <c r="F428" i="2"/>
  <c r="F429" i="2"/>
  <c r="F431" i="2"/>
  <c r="F432" i="2"/>
  <c r="F433" i="2"/>
  <c r="F434" i="2"/>
  <c r="F435" i="2"/>
  <c r="F436" i="2"/>
  <c r="F437" i="2"/>
  <c r="F438" i="2"/>
  <c r="F439" i="2"/>
  <c r="F440" i="2"/>
  <c r="F441" i="2"/>
  <c r="F443" i="2"/>
  <c r="F445" i="2"/>
  <c r="F447" i="2"/>
  <c r="F449" i="2"/>
  <c r="F451" i="2"/>
  <c r="F453" i="2"/>
  <c r="F454" i="2"/>
  <c r="F456" i="2"/>
  <c r="F458" i="2"/>
  <c r="F461" i="2"/>
  <c r="F462" i="2"/>
  <c r="F463" i="2"/>
  <c r="F464" i="2"/>
  <c r="F465" i="2"/>
  <c r="F469" i="2"/>
  <c r="F470" i="2"/>
  <c r="F471" i="2"/>
  <c r="F472" i="2"/>
  <c r="F475" i="2"/>
  <c r="F476" i="2"/>
  <c r="F478" i="2"/>
  <c r="F481" i="2"/>
  <c r="F483" i="2"/>
  <c r="F484" i="2"/>
  <c r="F485" i="2"/>
  <c r="F489" i="2"/>
  <c r="F493" i="2"/>
  <c r="F495" i="2"/>
  <c r="F498" i="2"/>
  <c r="F499" i="2"/>
  <c r="F502" i="2"/>
  <c r="F503" i="2"/>
  <c r="F504" i="2"/>
  <c r="F506" i="2"/>
  <c r="F513" i="2"/>
  <c r="F536" i="2"/>
  <c r="F538" i="2"/>
  <c r="G8" i="2"/>
  <c r="G9" i="2"/>
  <c r="G12" i="2"/>
  <c r="G13" i="2"/>
  <c r="G14" i="2"/>
  <c r="G15" i="2"/>
  <c r="G16" i="2"/>
  <c r="G17" i="2"/>
  <c r="G18" i="2"/>
  <c r="G19" i="2"/>
  <c r="G20" i="2"/>
  <c r="G24" i="2"/>
  <c r="G26" i="2"/>
  <c r="G27" i="2"/>
  <c r="G30" i="2"/>
  <c r="G31" i="2"/>
  <c r="G32" i="2"/>
  <c r="G33" i="2"/>
  <c r="G34" i="2"/>
  <c r="G35" i="2"/>
  <c r="G36" i="2"/>
  <c r="G38" i="2"/>
  <c r="G39" i="2"/>
  <c r="G41" i="2"/>
  <c r="G42" i="2"/>
  <c r="G44" i="2"/>
  <c r="G45" i="2"/>
  <c r="G47" i="2"/>
  <c r="G48" i="2"/>
  <c r="G52" i="2"/>
  <c r="G55" i="2"/>
  <c r="G61" i="2"/>
  <c r="G64" i="2"/>
  <c r="G65" i="2"/>
  <c r="G67" i="2"/>
  <c r="G68" i="2"/>
  <c r="G70" i="2"/>
  <c r="G73" i="2"/>
  <c r="G74" i="2"/>
  <c r="G75" i="2"/>
  <c r="G77" i="2"/>
  <c r="G79" i="2"/>
  <c r="G83" i="2"/>
  <c r="G87" i="2"/>
  <c r="G90" i="2"/>
  <c r="G92" i="2"/>
  <c r="G95" i="2"/>
  <c r="G97" i="2"/>
  <c r="G99" i="2"/>
  <c r="G101" i="2"/>
  <c r="G103" i="2"/>
  <c r="G105" i="2"/>
  <c r="G107" i="2"/>
  <c r="G110" i="2"/>
  <c r="G112" i="2"/>
  <c r="G114" i="2"/>
  <c r="G116" i="2"/>
  <c r="G119" i="2"/>
  <c r="G121" i="2"/>
  <c r="G123" i="2"/>
  <c r="G125" i="2"/>
  <c r="G127" i="2"/>
  <c r="G129" i="2"/>
  <c r="G157" i="2"/>
  <c r="G160" i="2"/>
  <c r="G163" i="2"/>
  <c r="G164" i="2"/>
  <c r="G166" i="2"/>
  <c r="G167" i="2"/>
  <c r="G168" i="2"/>
  <c r="G169" i="2"/>
  <c r="G170" i="2"/>
  <c r="G171" i="2"/>
  <c r="G174" i="2"/>
  <c r="G176" i="2"/>
  <c r="G179" i="2"/>
  <c r="G183" i="2"/>
  <c r="G186" i="2"/>
  <c r="G190" i="2"/>
  <c r="G192" i="2"/>
  <c r="G194" i="2"/>
  <c r="G196" i="2"/>
  <c r="G199" i="2"/>
  <c r="G200" i="2"/>
  <c r="G201" i="2"/>
  <c r="G205" i="2"/>
  <c r="G209" i="2"/>
  <c r="G212" i="2"/>
  <c r="G214" i="2"/>
  <c r="G217" i="2"/>
  <c r="G218" i="2"/>
  <c r="G219" i="2"/>
  <c r="G221" i="2"/>
  <c r="G222" i="2"/>
  <c r="G223" i="2"/>
  <c r="G225" i="2"/>
  <c r="G226" i="2"/>
  <c r="G231" i="2"/>
  <c r="G232" i="2"/>
  <c r="G234" i="2"/>
  <c r="G235" i="2"/>
  <c r="G236" i="2"/>
  <c r="G237" i="2"/>
  <c r="G238" i="2"/>
  <c r="G239" i="2"/>
  <c r="G240" i="2"/>
  <c r="G241" i="2"/>
  <c r="G242" i="2"/>
  <c r="G244" i="2"/>
  <c r="G245" i="2"/>
  <c r="G246" i="2"/>
  <c r="G247" i="2"/>
  <c r="G248" i="2"/>
  <c r="G249" i="2"/>
  <c r="G250" i="2"/>
  <c r="G251" i="2"/>
  <c r="G252" i="2"/>
  <c r="G253" i="2"/>
  <c r="G254" i="2"/>
  <c r="G255" i="2"/>
  <c r="G256" i="2"/>
  <c r="G257" i="2"/>
  <c r="G258" i="2"/>
  <c r="G260" i="2"/>
  <c r="G261" i="2"/>
  <c r="G266" i="2"/>
  <c r="G267" i="2"/>
  <c r="G269" i="2"/>
  <c r="G270" i="2"/>
  <c r="G272" i="2"/>
  <c r="G275" i="2"/>
  <c r="G279" i="2"/>
  <c r="G280" i="2"/>
  <c r="G285" i="2"/>
  <c r="G286" i="2"/>
  <c r="G287" i="2"/>
  <c r="G290" i="2"/>
  <c r="G292" i="2"/>
  <c r="G293" i="2"/>
  <c r="G296" i="2"/>
  <c r="G297" i="2"/>
  <c r="G299" i="2"/>
  <c r="G301" i="2"/>
  <c r="G302" i="2"/>
  <c r="G303" i="2"/>
  <c r="G306" i="2"/>
  <c r="G307" i="2"/>
  <c r="G310" i="2"/>
  <c r="G311" i="2"/>
  <c r="G314" i="2"/>
  <c r="G319" i="2"/>
  <c r="G322" i="2"/>
  <c r="G324" i="2"/>
  <c r="G327" i="2"/>
  <c r="G329" i="2"/>
  <c r="G330" i="2"/>
  <c r="G333" i="2"/>
  <c r="G334" i="2"/>
  <c r="G338" i="2"/>
  <c r="G339" i="2"/>
  <c r="G341" i="2"/>
  <c r="G343" i="2"/>
  <c r="G346" i="2"/>
  <c r="G347" i="2"/>
  <c r="G348" i="2"/>
  <c r="G351" i="2"/>
  <c r="G352" i="2"/>
  <c r="G356" i="2"/>
  <c r="G357" i="2"/>
  <c r="G361" i="2"/>
  <c r="G363" i="2"/>
  <c r="G365" i="2"/>
  <c r="G367" i="2"/>
  <c r="G368" i="2"/>
  <c r="G371" i="2"/>
  <c r="G372" i="2"/>
  <c r="G375" i="2"/>
  <c r="G376" i="2"/>
  <c r="G380" i="2"/>
  <c r="G383" i="2"/>
  <c r="G384" i="2"/>
  <c r="G385" i="2"/>
  <c r="G387" i="2"/>
  <c r="G389" i="2"/>
  <c r="G390" i="2"/>
  <c r="G391" i="2"/>
  <c r="G392" i="2"/>
  <c r="G393" i="2"/>
  <c r="G399" i="2"/>
  <c r="G400" i="2"/>
  <c r="G403" i="2"/>
  <c r="G407" i="2"/>
  <c r="G408" i="2"/>
  <c r="G411" i="2"/>
  <c r="G413" i="2"/>
  <c r="G415" i="2"/>
  <c r="G416" i="2"/>
  <c r="G417" i="2"/>
  <c r="G418" i="2"/>
  <c r="G421" i="2"/>
  <c r="G422" i="2"/>
  <c r="G423" i="2"/>
  <c r="G426" i="2"/>
  <c r="G428" i="2"/>
  <c r="G429" i="2"/>
  <c r="G431" i="2"/>
  <c r="G432" i="2"/>
  <c r="G433" i="2"/>
  <c r="G434" i="2"/>
  <c r="G435" i="2"/>
  <c r="G436" i="2"/>
  <c r="G437" i="2"/>
  <c r="G438" i="2"/>
  <c r="G439" i="2"/>
  <c r="G440" i="2"/>
  <c r="G441" i="2"/>
  <c r="G443" i="2"/>
  <c r="G445" i="2"/>
  <c r="G447" i="2"/>
  <c r="G449" i="2"/>
  <c r="G451" i="2"/>
  <c r="G453" i="2"/>
  <c r="G454" i="2"/>
  <c r="G456" i="2"/>
  <c r="G458" i="2"/>
  <c r="G461" i="2"/>
  <c r="G462" i="2"/>
  <c r="G463" i="2"/>
  <c r="G464" i="2"/>
  <c r="G465" i="2"/>
  <c r="G469" i="2"/>
  <c r="G470" i="2"/>
  <c r="G471" i="2"/>
  <c r="G472" i="2"/>
  <c r="G475" i="2"/>
  <c r="G476" i="2"/>
  <c r="G478" i="2"/>
  <c r="G481" i="2"/>
  <c r="G483" i="2"/>
  <c r="G484" i="2"/>
  <c r="G485" i="2"/>
  <c r="G489" i="2"/>
  <c r="G493" i="2"/>
  <c r="G495" i="2"/>
  <c r="G498" i="2"/>
  <c r="G499" i="2"/>
  <c r="G502" i="2"/>
  <c r="G503" i="2"/>
  <c r="G504" i="2"/>
  <c r="G506" i="2"/>
  <c r="G513" i="2"/>
  <c r="G536" i="2"/>
  <c r="G538" i="2"/>
  <c r="F162" i="2" l="1"/>
  <c r="F46" i="2"/>
  <c r="F23" i="2"/>
  <c r="E516" i="2" l="1"/>
  <c r="D284" i="2"/>
  <c r="E284" i="2"/>
  <c r="C284" i="2"/>
  <c r="F284" i="2" l="1"/>
  <c r="G284" i="2"/>
  <c r="E473" i="2"/>
  <c r="C473" i="2"/>
  <c r="E382" i="2"/>
  <c r="D178" i="2"/>
  <c r="E178" i="2"/>
  <c r="C178" i="2"/>
  <c r="C100" i="2"/>
  <c r="E100" i="2"/>
  <c r="C94" i="2"/>
  <c r="D473" i="2" l="1"/>
  <c r="D467" i="2" s="1"/>
  <c r="C467" i="2"/>
  <c r="D516" i="2"/>
  <c r="G178" i="2"/>
  <c r="F178" i="2"/>
  <c r="G382" i="2"/>
  <c r="F382" i="2"/>
  <c r="F473" i="2"/>
  <c r="G473" i="2"/>
  <c r="G316" i="2"/>
  <c r="F316" i="2"/>
  <c r="F100" i="2"/>
  <c r="G100" i="2"/>
  <c r="F94" i="2"/>
  <c r="G94" i="2"/>
  <c r="E11" i="2"/>
  <c r="C11" i="2"/>
  <c r="G11" i="2" l="1"/>
  <c r="F11" i="2"/>
  <c r="E535" i="2"/>
  <c r="E487" i="2"/>
  <c r="E534" i="2" l="1"/>
  <c r="E233" i="2"/>
  <c r="E230" i="2"/>
  <c r="E227" i="2" l="1"/>
  <c r="E84" i="2"/>
  <c r="C84" i="2"/>
  <c r="E395" i="2" l="1"/>
  <c r="E115" i="2"/>
  <c r="E93" i="2"/>
  <c r="E58" i="2"/>
  <c r="E29" i="2"/>
  <c r="E410" i="2" l="1"/>
  <c r="C410" i="2"/>
  <c r="E406" i="2"/>
  <c r="C487" i="2"/>
  <c r="C377" i="2"/>
  <c r="E370" i="2"/>
  <c r="E326" i="2"/>
  <c r="C326" i="2"/>
  <c r="C325" i="2" s="1"/>
  <c r="C271" i="2"/>
  <c r="C369" i="2" l="1"/>
  <c r="D369" i="2"/>
  <c r="C405" i="2"/>
  <c r="F487" i="2"/>
  <c r="D487" i="2"/>
  <c r="C409" i="2"/>
  <c r="F326" i="2"/>
  <c r="G326" i="2"/>
  <c r="G271" i="2"/>
  <c r="F271" i="2"/>
  <c r="G398" i="2"/>
  <c r="F398" i="2"/>
  <c r="F406" i="2"/>
  <c r="G410" i="2"/>
  <c r="F410" i="2"/>
  <c r="F370" i="2"/>
  <c r="G370" i="2"/>
  <c r="F378" i="2"/>
  <c r="G378" i="2"/>
  <c r="E377" i="2"/>
  <c r="E409" i="2"/>
  <c r="E369" i="2"/>
  <c r="E405" i="2"/>
  <c r="D165" i="2"/>
  <c r="E165" i="2"/>
  <c r="C165" i="2"/>
  <c r="E156" i="2"/>
  <c r="C156" i="2"/>
  <c r="G29" i="2"/>
  <c r="C29" i="2"/>
  <c r="F29" i="2" s="1"/>
  <c r="G23" i="2"/>
  <c r="G406" i="2" l="1"/>
  <c r="D405" i="2"/>
  <c r="G405" i="2" s="1"/>
  <c r="G487" i="2"/>
  <c r="G409" i="2"/>
  <c r="F409" i="2"/>
  <c r="F377" i="2"/>
  <c r="G377" i="2"/>
  <c r="F405" i="2"/>
  <c r="G369" i="2"/>
  <c r="F369" i="2"/>
  <c r="G156" i="2"/>
  <c r="F165" i="2"/>
  <c r="G165" i="2"/>
  <c r="C155" i="2"/>
  <c r="F156" i="2"/>
  <c r="E155" i="2"/>
  <c r="G7" i="2"/>
  <c r="C7" i="2"/>
  <c r="G155" i="2" l="1"/>
  <c r="F155" i="2"/>
  <c r="F7" i="2"/>
  <c r="C177" i="2"/>
  <c r="D177" i="2"/>
  <c r="E177" i="2"/>
  <c r="E128" i="2"/>
  <c r="C128" i="2"/>
  <c r="G177" i="2" l="1"/>
  <c r="F177" i="2"/>
  <c r="G128" i="2"/>
  <c r="F128" i="2"/>
  <c r="E345" i="2"/>
  <c r="E328" i="2"/>
  <c r="D358" i="2"/>
  <c r="E388" i="2"/>
  <c r="E420" i="2"/>
  <c r="C344" i="2" l="1"/>
  <c r="G388" i="2"/>
  <c r="F388" i="2"/>
  <c r="F420" i="2"/>
  <c r="G420" i="2"/>
  <c r="F345" i="2"/>
  <c r="G345" i="2"/>
  <c r="G328" i="2"/>
  <c r="F328" i="2"/>
  <c r="E344" i="2"/>
  <c r="G344" i="2" l="1"/>
  <c r="F344" i="2"/>
  <c r="G265" i="2" l="1"/>
  <c r="F265" i="2"/>
  <c r="E412" i="2"/>
  <c r="C412" i="2"/>
  <c r="D412" i="2" s="1"/>
  <c r="E402" i="2"/>
  <c r="E337" i="2"/>
  <c r="E323" i="2"/>
  <c r="C323" i="2"/>
  <c r="E305" i="2"/>
  <c r="C304" i="2" l="1"/>
  <c r="D304" i="2"/>
  <c r="G323" i="2"/>
  <c r="F323" i="2"/>
  <c r="F305" i="2"/>
  <c r="F412" i="2"/>
  <c r="G412" i="2"/>
  <c r="F300" i="2"/>
  <c r="G300" i="2"/>
  <c r="F402" i="2"/>
  <c r="G402" i="2"/>
  <c r="G337" i="2"/>
  <c r="F337" i="2"/>
  <c r="E394" i="2"/>
  <c r="E289" i="2"/>
  <c r="C289" i="2"/>
  <c r="C264" i="2"/>
  <c r="G305" i="2" l="1"/>
  <c r="G289" i="2"/>
  <c r="F289" i="2"/>
  <c r="D173" i="2"/>
  <c r="D172" i="2" s="1"/>
  <c r="E173" i="2"/>
  <c r="C173" i="2"/>
  <c r="C172" i="2" s="1"/>
  <c r="D162" i="2"/>
  <c r="G162" i="2" s="1"/>
  <c r="F173" i="2" l="1"/>
  <c r="G173" i="2"/>
  <c r="E172" i="2"/>
  <c r="G172" i="2" l="1"/>
  <c r="F172" i="2"/>
  <c r="C535" i="2"/>
  <c r="E283" i="2"/>
  <c r="E309" i="2"/>
  <c r="E295" i="2"/>
  <c r="E291" i="2"/>
  <c r="D535" i="2" l="1"/>
  <c r="G535" i="2" s="1"/>
  <c r="D534" i="2"/>
  <c r="C373" i="2"/>
  <c r="D373" i="2"/>
  <c r="C534" i="2"/>
  <c r="F535" i="2"/>
  <c r="E288" i="2"/>
  <c r="E294" i="2"/>
  <c r="E366" i="2"/>
  <c r="E362" i="2"/>
  <c r="E354" i="2"/>
  <c r="E350" i="2"/>
  <c r="G340" i="2"/>
  <c r="F340" i="2"/>
  <c r="E313" i="2"/>
  <c r="G309" i="2"/>
  <c r="F309" i="2"/>
  <c r="G295" i="2"/>
  <c r="F295" i="2"/>
  <c r="C283" i="2"/>
  <c r="F283" i="2" s="1"/>
  <c r="D312" i="2" l="1"/>
  <c r="C312" i="2"/>
  <c r="F332" i="2"/>
  <c r="C331" i="2"/>
  <c r="F534" i="2"/>
  <c r="G534" i="2"/>
  <c r="F313" i="2"/>
  <c r="G313" i="2"/>
  <c r="F366" i="2"/>
  <c r="G366" i="2"/>
  <c r="F362" i="2"/>
  <c r="G362" i="2"/>
  <c r="F359" i="2"/>
  <c r="G359" i="2"/>
  <c r="F350" i="2"/>
  <c r="D283" i="2"/>
  <c r="G283" i="2" s="1"/>
  <c r="E349" i="2"/>
  <c r="E304" i="2"/>
  <c r="E331" i="2"/>
  <c r="E312" i="2"/>
  <c r="E325" i="2"/>
  <c r="E358" i="2"/>
  <c r="F294" i="2"/>
  <c r="G294" i="2"/>
  <c r="E381" i="2"/>
  <c r="C395" i="2"/>
  <c r="C394" i="2" s="1"/>
  <c r="E512" i="2"/>
  <c r="C512" i="2"/>
  <c r="E507" i="2"/>
  <c r="C507" i="2"/>
  <c r="C486" i="2" s="1"/>
  <c r="E482" i="2"/>
  <c r="C482" i="2"/>
  <c r="D482" i="2" s="1"/>
  <c r="E480" i="2"/>
  <c r="C480" i="2"/>
  <c r="E468" i="2"/>
  <c r="E448" i="2"/>
  <c r="E446" i="2"/>
  <c r="C446" i="2"/>
  <c r="D446" i="2" s="1"/>
  <c r="C444" i="2"/>
  <c r="E374" i="2"/>
  <c r="E321" i="2"/>
  <c r="C321" i="2"/>
  <c r="C320" i="2" s="1"/>
  <c r="G233" i="2"/>
  <c r="G230" i="2"/>
  <c r="D215" i="2"/>
  <c r="G215" i="2" s="1"/>
  <c r="D213" i="2"/>
  <c r="G213" i="2" s="1"/>
  <c r="D208" i="2"/>
  <c r="E208" i="2"/>
  <c r="D206" i="2"/>
  <c r="E206" i="2"/>
  <c r="D204" i="2"/>
  <c r="E204" i="2"/>
  <c r="G350" i="2" l="1"/>
  <c r="D507" i="2"/>
  <c r="D486" i="2" s="1"/>
  <c r="D331" i="2"/>
  <c r="G331" i="2" s="1"/>
  <c r="G332" i="2"/>
  <c r="C479" i="2"/>
  <c r="D479" i="2" s="1"/>
  <c r="D480" i="2"/>
  <c r="G480" i="2" s="1"/>
  <c r="C288" i="2"/>
  <c r="F288" i="2" s="1"/>
  <c r="D444" i="2"/>
  <c r="D419" i="2" s="1"/>
  <c r="C419" i="2"/>
  <c r="C511" i="2"/>
  <c r="D511" i="2" s="1"/>
  <c r="D512" i="2"/>
  <c r="G512" i="2" s="1"/>
  <c r="D395" i="2"/>
  <c r="F374" i="2"/>
  <c r="G374" i="2"/>
  <c r="G468" i="2"/>
  <c r="F468" i="2"/>
  <c r="F512" i="2"/>
  <c r="G381" i="2"/>
  <c r="F381" i="2"/>
  <c r="G358" i="2"/>
  <c r="F358" i="2"/>
  <c r="F304" i="2"/>
  <c r="G304" i="2"/>
  <c r="G210" i="2"/>
  <c r="F448" i="2"/>
  <c r="G448" i="2"/>
  <c r="E486" i="2"/>
  <c r="F325" i="2"/>
  <c r="G325" i="2"/>
  <c r="G321" i="2"/>
  <c r="F321" i="2"/>
  <c r="G446" i="2"/>
  <c r="F446" i="2"/>
  <c r="F482" i="2"/>
  <c r="G482" i="2"/>
  <c r="G312" i="2"/>
  <c r="F312" i="2"/>
  <c r="G204" i="2"/>
  <c r="G208" i="2"/>
  <c r="F291" i="2"/>
  <c r="F444" i="2"/>
  <c r="F480" i="2"/>
  <c r="F331" i="2"/>
  <c r="E467" i="2"/>
  <c r="E373" i="2"/>
  <c r="E511" i="2"/>
  <c r="E479" i="2"/>
  <c r="E419" i="2"/>
  <c r="E282" i="2"/>
  <c r="E203" i="2"/>
  <c r="E202" i="2" s="1"/>
  <c r="D203" i="2"/>
  <c r="E320" i="2"/>
  <c r="G227" i="2"/>
  <c r="C198" i="2"/>
  <c r="D195" i="2"/>
  <c r="E195" i="2"/>
  <c r="D193" i="2"/>
  <c r="E193" i="2"/>
  <c r="D191" i="2"/>
  <c r="E191" i="2"/>
  <c r="D189" i="2"/>
  <c r="E189" i="2"/>
  <c r="D185" i="2"/>
  <c r="D184" i="2" s="1"/>
  <c r="E185" i="2"/>
  <c r="D182" i="2"/>
  <c r="D181" i="2" s="1"/>
  <c r="E182" i="2"/>
  <c r="D175" i="2"/>
  <c r="D161" i="2" s="1"/>
  <c r="E175" i="2"/>
  <c r="D150" i="2"/>
  <c r="E147" i="2"/>
  <c r="D394" i="2" l="1"/>
  <c r="G394" i="2" s="1"/>
  <c r="F394" i="2"/>
  <c r="C466" i="2"/>
  <c r="D466" i="2" s="1"/>
  <c r="G444" i="2"/>
  <c r="D288" i="2"/>
  <c r="G288" i="2" s="1"/>
  <c r="G291" i="2"/>
  <c r="G191" i="2"/>
  <c r="G511" i="2"/>
  <c r="F511" i="2"/>
  <c r="F320" i="2"/>
  <c r="G320" i="2"/>
  <c r="G419" i="2"/>
  <c r="F419" i="2"/>
  <c r="G373" i="2"/>
  <c r="F373" i="2"/>
  <c r="G182" i="2"/>
  <c r="G189" i="2"/>
  <c r="G193" i="2"/>
  <c r="G203" i="2"/>
  <c r="G467" i="2"/>
  <c r="F467" i="2"/>
  <c r="G185" i="2"/>
  <c r="G195" i="2"/>
  <c r="F486" i="2"/>
  <c r="G486" i="2"/>
  <c r="G479" i="2"/>
  <c r="F479" i="2"/>
  <c r="G175" i="2"/>
  <c r="E466" i="2"/>
  <c r="E281" i="2" s="1"/>
  <c r="E161" i="2"/>
  <c r="E184" i="2"/>
  <c r="E150" i="2"/>
  <c r="E181" i="2"/>
  <c r="D188" i="2"/>
  <c r="E188" i="2"/>
  <c r="E122" i="2"/>
  <c r="E113" i="2"/>
  <c r="E89" i="2"/>
  <c r="E86" i="2"/>
  <c r="E82" i="2"/>
  <c r="E91" i="2"/>
  <c r="G93" i="2"/>
  <c r="D131" i="2"/>
  <c r="E126" i="2"/>
  <c r="E124" i="2"/>
  <c r="E118" i="2"/>
  <c r="G106" i="2"/>
  <c r="C106" i="2"/>
  <c r="F106" i="2" s="1"/>
  <c r="G60" i="2"/>
  <c r="C60" i="2"/>
  <c r="F60" i="2" s="1"/>
  <c r="G46" i="2"/>
  <c r="E43" i="2"/>
  <c r="C43" i="2"/>
  <c r="E40" i="2"/>
  <c r="C40" i="2"/>
  <c r="E37" i="2"/>
  <c r="G150" i="2" l="1"/>
  <c r="G188" i="2"/>
  <c r="G184" i="2"/>
  <c r="G181" i="2"/>
  <c r="G466" i="2"/>
  <c r="F466" i="2"/>
  <c r="G161" i="2"/>
  <c r="G89" i="2"/>
  <c r="G126" i="2"/>
  <c r="G124" i="2"/>
  <c r="G122" i="2"/>
  <c r="G113" i="2"/>
  <c r="G91" i="2"/>
  <c r="G86" i="2"/>
  <c r="G82" i="2"/>
  <c r="G40" i="2"/>
  <c r="F40" i="2"/>
  <c r="G43" i="2"/>
  <c r="F43" i="2"/>
  <c r="F37" i="2"/>
  <c r="G37" i="2"/>
  <c r="C22" i="2"/>
  <c r="C21" i="2" s="1"/>
  <c r="E22" i="2"/>
  <c r="E81" i="2"/>
  <c r="G81" i="2" l="1"/>
  <c r="G22" i="2"/>
  <c r="F22" i="2"/>
  <c r="D278" i="2"/>
  <c r="D277" i="2" s="1"/>
  <c r="D276" i="2" s="1"/>
  <c r="D274" i="2"/>
  <c r="D198" i="2"/>
  <c r="D197" i="2" s="1"/>
  <c r="D187" i="2" s="1"/>
  <c r="D149" i="2"/>
  <c r="C93" i="2"/>
  <c r="F93" i="2" s="1"/>
  <c r="C6" i="2"/>
  <c r="D273" i="2" l="1"/>
  <c r="C109" i="2" l="1"/>
  <c r="C215" i="2" l="1"/>
  <c r="F215" i="2" s="1"/>
  <c r="C69" i="2"/>
  <c r="E69" i="2"/>
  <c r="G69" i="2" l="1"/>
  <c r="F69" i="2"/>
  <c r="C189" i="2"/>
  <c r="F189" i="2" s="1"/>
  <c r="C185" i="2" l="1"/>
  <c r="F185" i="2" s="1"/>
  <c r="E145" i="2"/>
  <c r="C145" i="2"/>
  <c r="E137" i="2"/>
  <c r="C137" i="2"/>
  <c r="E135" i="2"/>
  <c r="C135" i="2"/>
  <c r="G115" i="2"/>
  <c r="C115" i="2"/>
  <c r="F115" i="2" s="1"/>
  <c r="E111" i="2"/>
  <c r="C111" i="2"/>
  <c r="C108" i="2" s="1"/>
  <c r="G111" i="2" l="1"/>
  <c r="F111" i="2"/>
  <c r="C134" i="2"/>
  <c r="E134" i="2"/>
  <c r="E104" i="2" l="1"/>
  <c r="G104" i="2" s="1"/>
  <c r="D264" i="2" l="1"/>
  <c r="D263" i="2" s="1"/>
  <c r="D262" i="2" s="1"/>
  <c r="E264" i="2"/>
  <c r="G264" i="2" l="1"/>
  <c r="F264" i="2"/>
  <c r="E263" i="2"/>
  <c r="C82" i="2"/>
  <c r="E66" i="2"/>
  <c r="G66" i="2" s="1"/>
  <c r="F82" i="2" l="1"/>
  <c r="C81" i="2"/>
  <c r="G263" i="2"/>
  <c r="D137" i="2"/>
  <c r="D145" i="2"/>
  <c r="G118" i="2" l="1"/>
  <c r="D147" i="2"/>
  <c r="D135" i="2"/>
  <c r="D134" i="2" l="1"/>
  <c r="E515" i="2"/>
  <c r="E278" i="2"/>
  <c r="C278" i="2"/>
  <c r="E274" i="2"/>
  <c r="C274" i="2"/>
  <c r="C233" i="2"/>
  <c r="C230" i="2"/>
  <c r="F230" i="2" s="1"/>
  <c r="F213" i="2"/>
  <c r="F210" i="2"/>
  <c r="C208" i="2"/>
  <c r="F208" i="2" s="1"/>
  <c r="C206" i="2"/>
  <c r="C204" i="2"/>
  <c r="F204" i="2" s="1"/>
  <c r="E198" i="2"/>
  <c r="C195" i="2"/>
  <c r="F195" i="2" s="1"/>
  <c r="C193" i="2"/>
  <c r="F193" i="2" s="1"/>
  <c r="C191" i="2"/>
  <c r="F191" i="2" s="1"/>
  <c r="C182" i="2"/>
  <c r="F182" i="2" s="1"/>
  <c r="C175" i="2"/>
  <c r="F175" i="2" s="1"/>
  <c r="E159" i="2"/>
  <c r="G159" i="2" s="1"/>
  <c r="C159" i="2"/>
  <c r="F159" i="2" l="1"/>
  <c r="F233" i="2"/>
  <c r="C227" i="2"/>
  <c r="F227" i="2" s="1"/>
  <c r="G198" i="2"/>
  <c r="F198" i="2"/>
  <c r="E514" i="2"/>
  <c r="G274" i="2"/>
  <c r="F274" i="2"/>
  <c r="G278" i="2"/>
  <c r="F278" i="2"/>
  <c r="C203" i="2"/>
  <c r="C161" i="2"/>
  <c r="F161" i="2" s="1"/>
  <c r="D202" i="2"/>
  <c r="G202" i="2" s="1"/>
  <c r="C263" i="2"/>
  <c r="F263" i="2" s="1"/>
  <c r="C515" i="2"/>
  <c r="C197" i="2"/>
  <c r="C150" i="2"/>
  <c r="F150" i="2" s="1"/>
  <c r="C273" i="2"/>
  <c r="C277" i="2"/>
  <c r="E158" i="2"/>
  <c r="G158" i="2" s="1"/>
  <c r="E197" i="2"/>
  <c r="E277" i="2"/>
  <c r="C188" i="2"/>
  <c r="F188" i="2" s="1"/>
  <c r="C184" i="2"/>
  <c r="F184" i="2" s="1"/>
  <c r="C158" i="2"/>
  <c r="E273" i="2"/>
  <c r="C181" i="2"/>
  <c r="F181" i="2" s="1"/>
  <c r="C514" i="2" l="1"/>
  <c r="D514" i="2" s="1"/>
  <c r="G514" i="2" s="1"/>
  <c r="D515" i="2"/>
  <c r="F203" i="2"/>
  <c r="C202" i="2"/>
  <c r="F202" i="2" s="1"/>
  <c r="G273" i="2"/>
  <c r="F273" i="2"/>
  <c r="G197" i="2"/>
  <c r="F197" i="2"/>
  <c r="F158" i="2"/>
  <c r="G277" i="2"/>
  <c r="F277" i="2"/>
  <c r="E149" i="2"/>
  <c r="E187" i="2"/>
  <c r="C187" i="2"/>
  <c r="C149" i="2"/>
  <c r="C262" i="2"/>
  <c r="E276" i="2"/>
  <c r="C276" i="2"/>
  <c r="F514" i="2" l="1"/>
  <c r="F149" i="2"/>
  <c r="G149" i="2"/>
  <c r="F276" i="2"/>
  <c r="G276" i="2"/>
  <c r="F187" i="2"/>
  <c r="G187" i="2"/>
  <c r="E262" i="2"/>
  <c r="G262" i="2" l="1"/>
  <c r="F262" i="2"/>
  <c r="C118" i="2"/>
  <c r="F118" i="2" s="1"/>
  <c r="E63" i="2"/>
  <c r="G63" i="2" s="1"/>
  <c r="E62" i="2" l="1"/>
  <c r="E109" i="2"/>
  <c r="G109" i="2" l="1"/>
  <c r="F109" i="2"/>
  <c r="E108" i="2"/>
  <c r="E54" i="2"/>
  <c r="G54" i="2" s="1"/>
  <c r="C54" i="2"/>
  <c r="G108" i="2" l="1"/>
  <c r="F108" i="2"/>
  <c r="F54" i="2"/>
  <c r="E102" i="2"/>
  <c r="C102" i="2"/>
  <c r="C126" i="2"/>
  <c r="F126" i="2" s="1"/>
  <c r="C124" i="2"/>
  <c r="F124" i="2" s="1"/>
  <c r="C122" i="2"/>
  <c r="F122" i="2" s="1"/>
  <c r="E120" i="2"/>
  <c r="C120" i="2"/>
  <c r="C91" i="2"/>
  <c r="F91" i="2" s="1"/>
  <c r="C89" i="2"/>
  <c r="F89" i="2" s="1"/>
  <c r="E98" i="2"/>
  <c r="C98" i="2"/>
  <c r="C104" i="2"/>
  <c r="F104" i="2" s="1"/>
  <c r="F102" i="2" l="1"/>
  <c r="G102" i="2"/>
  <c r="G120" i="2"/>
  <c r="F120" i="2"/>
  <c r="F98" i="2"/>
  <c r="G98" i="2"/>
  <c r="E88" i="2"/>
  <c r="G88" i="2" l="1"/>
  <c r="E80" i="2"/>
  <c r="E6" i="2"/>
  <c r="G6" i="2" l="1"/>
  <c r="F6" i="2"/>
  <c r="E140" i="2"/>
  <c r="E130" i="2" l="1"/>
  <c r="F81" i="2"/>
  <c r="C76" i="2"/>
  <c r="C72" i="2"/>
  <c r="C66" i="2"/>
  <c r="F66" i="2" s="1"/>
  <c r="E51" i="2"/>
  <c r="C50" i="2"/>
  <c r="F51" i="2" l="1"/>
  <c r="G51" i="2"/>
  <c r="E50" i="2"/>
  <c r="G50" i="2" s="1"/>
  <c r="C71" i="2"/>
  <c r="F50" i="2" l="1"/>
  <c r="E49" i="2"/>
  <c r="E76" i="2"/>
  <c r="G76" i="2" l="1"/>
  <c r="F76" i="2"/>
  <c r="C147" i="2"/>
  <c r="C140" i="2"/>
  <c r="C131" i="2"/>
  <c r="C113" i="2"/>
  <c r="C88" i="2" l="1"/>
  <c r="F88" i="2" s="1"/>
  <c r="F113" i="2"/>
  <c r="D140" i="2"/>
  <c r="C86" i="2"/>
  <c r="E72" i="2"/>
  <c r="C63" i="2"/>
  <c r="F63" i="2" s="1"/>
  <c r="C58" i="2"/>
  <c r="E5" i="2"/>
  <c r="G5" i="2" s="1"/>
  <c r="C80" i="2" l="1"/>
  <c r="F80" i="2" s="1"/>
  <c r="F86" i="2"/>
  <c r="G72" i="2"/>
  <c r="F72" i="2"/>
  <c r="C49" i="2"/>
  <c r="F49" i="2" s="1"/>
  <c r="D130" i="2"/>
  <c r="G80" i="2"/>
  <c r="C62" i="2"/>
  <c r="F62" i="2" s="1"/>
  <c r="C130" i="2"/>
  <c r="E21" i="2"/>
  <c r="G21" i="2" s="1"/>
  <c r="E71" i="2"/>
  <c r="G71" i="2" l="1"/>
  <c r="F71" i="2"/>
  <c r="G49" i="2"/>
  <c r="F21" i="2"/>
  <c r="E4" i="2"/>
  <c r="E800" i="2" s="1"/>
  <c r="G62" i="2"/>
  <c r="C5" i="2" l="1"/>
  <c r="F5" i="2" s="1"/>
  <c r="F354" i="2"/>
  <c r="D355" i="2"/>
  <c r="F355" i="2"/>
  <c r="G355" i="2" l="1"/>
  <c r="D354" i="2"/>
  <c r="F349" i="2"/>
  <c r="C282" i="2"/>
  <c r="D349" i="2" l="1"/>
  <c r="G349" i="2" s="1"/>
  <c r="G354" i="2"/>
  <c r="F282" i="2"/>
  <c r="C281" i="2"/>
  <c r="D282" i="2" l="1"/>
  <c r="D281" i="2" s="1"/>
  <c r="F281" i="2"/>
  <c r="C4" i="2"/>
  <c r="C800" i="2" s="1"/>
  <c r="G282" i="2" l="1"/>
  <c r="G281" i="2"/>
  <c r="D4" i="2"/>
  <c r="D800" i="2" s="1"/>
  <c r="F4" i="2"/>
  <c r="G4" i="2" l="1"/>
</calcChain>
</file>

<file path=xl/sharedStrings.xml><?xml version="1.0" encoding="utf-8"?>
<sst xmlns="http://schemas.openxmlformats.org/spreadsheetml/2006/main" count="1602" uniqueCount="1293">
  <si>
    <t>Невыясненные поступления, зачисляемые в бюджеты субъектов Российской Федерации</t>
  </si>
  <si>
    <t>Платежи, взимаемые государственными органами (организациями) субъектов Российской Федерации за выполнение определенных функций</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</si>
  <si>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</si>
  <si>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Прочие доходы от компенсации затрат бюджетов субъектов Российской Федерации</t>
  </si>
  <si>
    <t>Доходы, поступающие в порядке возмещения расходов, понесенных в связи с эксплуатацией имущества субъектов Российской Федерации</t>
  </si>
  <si>
    <t>Прочие доходы от оказания платных услуг (работ) получателями средств бюджетов субъектов Российской Федерации</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</si>
  <si>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</si>
  <si>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Плата за использование лесов, расположенных на землях лесного фонда, в части, превышающей минимальный размер арендной платы</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</si>
  <si>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</si>
  <si>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</si>
  <si>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</si>
  <si>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</si>
  <si>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</si>
  <si>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</si>
  <si>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Налог, взимаемый в виде стоимости патента в связи с применением упрощенной системы налогообложения</t>
  </si>
  <si>
    <t>Налог с продаж</t>
  </si>
  <si>
    <t>Налог на пользователей автомобильных дорог</t>
  </si>
  <si>
    <t>Налог с владельцев транспортных средств и налог на приобретение автотранспортных средств</t>
  </si>
  <si>
    <t>Налог на имущество предприятий</t>
  </si>
  <si>
    <t>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t>
  </si>
  <si>
    <t>Платежи за добычу подземных вод</t>
  </si>
  <si>
    <t>Налог на прибыль организаций, зачислявшийся до 1 января 2005 года в местные бюджеты, мобилизуемый на территориях муниципальных районов</t>
  </si>
  <si>
    <t>Налог на прибыль организаций, зачислявшийся до 1 января 2005 года в местные бюджеты, мобилизуемый на территориях городских округов</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</si>
  <si>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</si>
  <si>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</si>
  <si>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</si>
  <si>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Сбор за пользование объектами водных биологических ресурсов (по внутренним водным объектам)</t>
  </si>
  <si>
    <t>Сбор за пользование объектами животного мира</t>
  </si>
  <si>
    <t>Налог на добычу полезных ископаемых в виде угля</t>
  </si>
  <si>
    <t>Налог на добычу прочих полезных ископаемых (за исключением полезных ископаемых в виде природных алмазов)</t>
  </si>
  <si>
    <t>Налог на добычу общераспространенных полезных ископаемых</t>
  </si>
  <si>
    <t>Налог на игорный бизнес</t>
  </si>
  <si>
    <t>Транспортный налог с физических лиц</t>
  </si>
  <si>
    <t>Транспортный налог с организаций</t>
  </si>
  <si>
    <t>Налог на имущество организаций по имуществу, входящему в Единую систему газоснабжения</t>
  </si>
  <si>
    <t>Налог на имущество организаций по имуществу, не входящему в Единую систему газоснабжения</t>
  </si>
  <si>
    <t>Единый сельскохозяйственный налог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</si>
  <si>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</si>
  <si>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</si>
  <si>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(за налоговые периоды, истекшие до 1 января 2011 года)</t>
  </si>
  <si>
    <t>Акцизы на пиво, производимое на территории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</si>
  <si>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</si>
  <si>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Код бюджетной классификации Российской Федерации</t>
  </si>
  <si>
    <t>000 1 00 00000 00 0000 000</t>
  </si>
  <si>
    <t>000 1 01 00000 00 0000 000</t>
  </si>
  <si>
    <t xml:space="preserve">000 1 01 01000 00 0000 110 </t>
  </si>
  <si>
    <t>НАЛОГОВЫЕ И НЕНАЛОГОВЫЕ ДОХОДЫ</t>
  </si>
  <si>
    <t>НАЛОГИ НА ПРИБЫЛЬ, ДОХОДЫ</t>
  </si>
  <si>
    <t>Налог на прибыль организаций</t>
  </si>
  <si>
    <t xml:space="preserve">000 1 01 02000 01 0000 110 </t>
  </si>
  <si>
    <t>Налог на доходы физических лиц</t>
  </si>
  <si>
    <t>000 1 03 00000 00 0000 000</t>
  </si>
  <si>
    <t>НАЛОГИ НА ТОВАРЫ (РАБОТЫ, УСЛУГИ), РЕАЛИЗУЕМЫЕ НА ТЕРРИТОРИИ РОССИЙСКОЙ ФЕДЕРАЦИИ</t>
  </si>
  <si>
    <t xml:space="preserve">000 1 03 02000 01 0000 110 </t>
  </si>
  <si>
    <t>000 1 05 00000 00 0000 000</t>
  </si>
  <si>
    <t>НАЛОГИ НА СОВОКУПНЫЙ ДОХОД</t>
  </si>
  <si>
    <t xml:space="preserve">000 1 05 01000 00 0000 110 </t>
  </si>
  <si>
    <t>000 1 05 01010 01 0000 110</t>
  </si>
  <si>
    <t>000 1 05 01020 01 0000 110</t>
  </si>
  <si>
    <t xml:space="preserve">000 1 05 03000 01 0000 110 </t>
  </si>
  <si>
    <t xml:space="preserve">Единый сельскохозяйственный налог </t>
  </si>
  <si>
    <t>000 1 06 00000 00 0000 000</t>
  </si>
  <si>
    <t>НАЛОГИ НА ИМУЩЕСТВО</t>
  </si>
  <si>
    <t xml:space="preserve">000 1 06 02000 02 0000 110 </t>
  </si>
  <si>
    <t>Налог на имущество организаций</t>
  </si>
  <si>
    <t xml:space="preserve">000 1 06 04000 02 0000 110 </t>
  </si>
  <si>
    <t>Транспортный налог</t>
  </si>
  <si>
    <t>000 1 07 00000 00 0000 000</t>
  </si>
  <si>
    <t>НАЛОГИ, СБОРЫ И РЕГУЛЯРНЫЕ ПЛАТЕЖИ ЗА ПОЛЬЗОВАНИЕ ПРИРОДНЫМИ РЕСУРСАМИ</t>
  </si>
  <si>
    <t xml:space="preserve">000 1 07 01000 01 0000 110 </t>
  </si>
  <si>
    <t>Налог на добычу полезных ископаемых</t>
  </si>
  <si>
    <t xml:space="preserve">000 1 07 04000 01 0000 110 </t>
  </si>
  <si>
    <t>Сборы за пользование объектами животного мира и за пользование объектами водных биологических ресурсов</t>
  </si>
  <si>
    <t>000 1 08 00000 00 0000 000</t>
  </si>
  <si>
    <t>ГОСУДАРСТВЕННАЯ ПОШЛИНА</t>
  </si>
  <si>
    <t>000 1 08 07000 01 0000 110</t>
  </si>
  <si>
    <t>Государственная пошлина за государственную регистрацию, а также за совершение прочих юридически значимых действий</t>
  </si>
  <si>
    <t>000 1 08 07080 01 0000 110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</si>
  <si>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</si>
  <si>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000 1 08 07140 01 0000 110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</si>
  <si>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</si>
  <si>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000 1 08 07170 01 0000 110</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</si>
  <si>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</si>
  <si>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026 1 08 07082 01 0000 110</t>
  </si>
  <si>
    <t>136 1 08 07082 01 0000 110</t>
  </si>
  <si>
    <t>318 1 08 07110 01 0000 110</t>
  </si>
  <si>
    <t>318 1 08 07120 01 0000 110</t>
  </si>
  <si>
    <t>096 1 08 07130 01 0000 110</t>
  </si>
  <si>
    <t>176 1 08 07172 01 0000 110</t>
  </si>
  <si>
    <t>000 1 08 07300 01 0000 110</t>
  </si>
  <si>
    <t>136 1 08 07300 01 0000 110</t>
  </si>
  <si>
    <t>000 1 09 00000 00 0000 000</t>
  </si>
  <si>
    <t>ЗАДОЛЖЕННОСТЬ И ПЕРЕРАСЧЕТЫ ПО ОТМЕНЕННЫМ НАЛОГАМ, СБОРАМ И ИНЫМ ОБЯЗАТЕЛЬНЫМ ПЛАТЕЖАМ</t>
  </si>
  <si>
    <t xml:space="preserve">000 1 09 01000 00 0000 110 </t>
  </si>
  <si>
    <t>Налог на прибыль организаций, зачислявшийся до 1 января 2005 года в местные бюджеты</t>
  </si>
  <si>
    <t xml:space="preserve">182 1 09 01020 04 0000 110 </t>
  </si>
  <si>
    <t xml:space="preserve">182 1 09 01030 05 0000 110 </t>
  </si>
  <si>
    <t xml:space="preserve">000 1 09 03000 00 0000 110 </t>
  </si>
  <si>
    <t>Платежи за пользование природными ресурсами</t>
  </si>
  <si>
    <t xml:space="preserve">182 1 09 03023 01 0000 110 </t>
  </si>
  <si>
    <t xml:space="preserve">182 1 09 03082 02 0000 110 </t>
  </si>
  <si>
    <t xml:space="preserve">000 1 09 04000 00 0000 110 </t>
  </si>
  <si>
    <t xml:space="preserve">Налоги на имущество </t>
  </si>
  <si>
    <t>182 1 09 04010 02 0000 110</t>
  </si>
  <si>
    <t>182 1 09 04020 02 0000 110</t>
  </si>
  <si>
    <t>182 1 09 04030 01 0000 110</t>
  </si>
  <si>
    <t xml:space="preserve">000 1 09 06000 02 0000 110 </t>
  </si>
  <si>
    <t>Прочие налоги и сборы (по отмененным налогам и сборам субъектов Российской Федерации)</t>
  </si>
  <si>
    <t xml:space="preserve">182 1 09 06010 02 0000 110 </t>
  </si>
  <si>
    <t>000 1 09 11000 02 0000 110</t>
  </si>
  <si>
    <t>182 1 09 11010 02 0000 110</t>
  </si>
  <si>
    <t>000 1 11 00000 00 0000 000</t>
  </si>
  <si>
    <t>ДОХОДЫ ОТ ИСПОЛЬЗОВАНИЯ ИМУЩЕСТВА, НАХОДЯЩЕГОСЯ В ГОСУДАРСТВЕННОЙ И МУНИЦИПАЛЬНОЙ СОБСТВЕННОСТИ</t>
  </si>
  <si>
    <t>000 1 11 01000 00 0000 120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</si>
  <si>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</si>
  <si>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000 1 11 03000 00 0000120</t>
  </si>
  <si>
    <t>Проценты, полученные от предоставления бюджетных кредитов внутри страны</t>
  </si>
  <si>
    <t>181 1 11 03020 02 0000 120</t>
  </si>
  <si>
    <t>000 1 11 05000 00 0000 120</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</si>
  <si>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</si>
  <si>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</si>
  <si>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</si>
  <si>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</si>
  <si>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120 1 11 05022 02 0000 120</t>
  </si>
  <si>
    <t>120 1 11 05032 02 0000 120</t>
  </si>
  <si>
    <t>000 1 11 07000 00 0000 120</t>
  </si>
  <si>
    <t>Платежи от государственных и муниципальных унитарных предприятий</t>
  </si>
  <si>
    <t>000 1 11 07010 00 0000 120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</si>
  <si>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</si>
  <si>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120 1 11 07012 02 0000 120</t>
  </si>
  <si>
    <t>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</si>
  <si>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</si>
  <si>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000 1 12 00000 00 0000 000</t>
  </si>
  <si>
    <t>ПЛАТЕЖИ ПРИ ПОЛЬЗОВАНИИ ПРИРОДНЫМИ РЕСУРСАМИ</t>
  </si>
  <si>
    <t>000 1 12 02000 00 0000 120</t>
  </si>
  <si>
    <t>Платежи при пользовании недрами</t>
  </si>
  <si>
    <t>000 1 12 02010 01 0000 120</t>
  </si>
  <si>
    <t>182 1 12 02030 01 0000 120</t>
  </si>
  <si>
    <t>000 1 12 02050 01 0000 120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</si>
  <si>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</si>
  <si>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000 1 12 02100 00 0000 120</t>
  </si>
  <si>
    <t>000 1 12 04000 00 0000 120</t>
  </si>
  <si>
    <t>Плата за использование лесов</t>
  </si>
  <si>
    <t>Плата за использование лесов, расположенных на землях лесного фонда</t>
  </si>
  <si>
    <t>000 1 12 04010 00 0000 120</t>
  </si>
  <si>
    <t>130 1 12 04013 02 0000 120</t>
  </si>
  <si>
    <t>130 1 12 04014 02 0000 120</t>
  </si>
  <si>
    <t>130 1 12 04015 02 0000 120</t>
  </si>
  <si>
    <t>000 1 13 00000 00 0000 000</t>
  </si>
  <si>
    <t>000 1 13 01000 00 0000 130</t>
  </si>
  <si>
    <t>Доходы от оказания платных услуг (работ)</t>
  </si>
  <si>
    <t>000 1 13 01990 00 0000 130</t>
  </si>
  <si>
    <t>Прочие доходы от оказания платных услуг (работ)</t>
  </si>
  <si>
    <t>046 1 13 01992 02 0000 130</t>
  </si>
  <si>
    <t>000 1 13 02000 00 0000 130</t>
  </si>
  <si>
    <t>Доходы от компенсации затрат государства</t>
  </si>
  <si>
    <t>000 1 13 02060 00 0000 130</t>
  </si>
  <si>
    <t>Доходы, поступающие в порядке возмещения расходов, понесенных в связи с эксплуатацией имущества</t>
  </si>
  <si>
    <t>000 1 13 02990 00 0000 130</t>
  </si>
  <si>
    <t>Прочие доходы от компенсации затрат государства</t>
  </si>
  <si>
    <t>026 1 13 02992 02 0000 130</t>
  </si>
  <si>
    <t>036 1 13 02992 02 0000 130</t>
  </si>
  <si>
    <t>046 1 13 02992 02 0000 130</t>
  </si>
  <si>
    <t>123 1 13 02992 02 0000 130</t>
  </si>
  <si>
    <t>124 1 13 02992 02 0000 130</t>
  </si>
  <si>
    <t>126 1 13 02992 02 0000 130</t>
  </si>
  <si>
    <t>136 1 13 02992 02 0000 130</t>
  </si>
  <si>
    <t>176 1 13 02992 02 0000 130</t>
  </si>
  <si>
    <t>181 1 13 02992 02 0000 130</t>
  </si>
  <si>
    <t>197 1 13 02992 02 0000 130</t>
  </si>
  <si>
    <t>000 1 14 00000 00 0000 000</t>
  </si>
  <si>
    <t>ДОХОДЫ ОТ ПРОДАЖИ МАТЕРИАЛЬНЫХ И НЕМАТЕРИАЛЬНЫХ АКТИВОВ</t>
  </si>
  <si>
    <t>000 1 14 02000 00 0000 000</t>
  </si>
  <si>
    <t>000 1 14 02020 02 0000 410</t>
  </si>
  <si>
    <t>120 1 14 02023 02 0000 410</t>
  </si>
  <si>
    <t>000 1 14 06000 00 0000 430</t>
  </si>
  <si>
    <t>000 1 14 06020 00 0000 430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</si>
  <si>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</si>
  <si>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120 1 14 06022 02 0000 430</t>
  </si>
  <si>
    <t>000 1 15 00000 00 0000 000</t>
  </si>
  <si>
    <t>АДМИНИСТРАТИВНЫЕ ПЛАТЕЖИ И СБОРЫ</t>
  </si>
  <si>
    <t>000 1 15 02000 00 0000 140</t>
  </si>
  <si>
    <t>176 1 15 02020 02 0000 140</t>
  </si>
  <si>
    <t>000 1 16 00000 00 0000 000</t>
  </si>
  <si>
    <t>ШТРАФЫ, САНКЦИИ, ВОЗМЕЩЕНИЕ УЩЕРБА</t>
  </si>
  <si>
    <t xml:space="preserve">182 1 01 01012 02 0000 110 </t>
  </si>
  <si>
    <t>182 1 01 02010 01 0000 110</t>
  </si>
  <si>
    <t>182 1 01 02020 01 0000 110</t>
  </si>
  <si>
    <t>182 1 01 02030 01 0000 110</t>
  </si>
  <si>
    <t>182 1 01 02040 01 0000 110</t>
  </si>
  <si>
    <t xml:space="preserve">182 1 03 02100 01 0000 110 </t>
  </si>
  <si>
    <t>182 1 05 01011 01 0000 110</t>
  </si>
  <si>
    <t>182 1 05 01012 01 0000 110</t>
  </si>
  <si>
    <t>182 1 05 01021 01 0000 110</t>
  </si>
  <si>
    <t>182 1 05 01022 01 0000 110</t>
  </si>
  <si>
    <t>182 1 05 01050 01 0000 110</t>
  </si>
  <si>
    <t>182 1 05 03020 01 0000 110</t>
  </si>
  <si>
    <t xml:space="preserve">182 1 06 02010 02 0000 110 </t>
  </si>
  <si>
    <t>182 1 06 02020 02 0000 110</t>
  </si>
  <si>
    <t>182 1 06 04011 02 0000 110</t>
  </si>
  <si>
    <t xml:space="preserve">182 1 06 04012 02 0000 110 </t>
  </si>
  <si>
    <t xml:space="preserve">182 1 06 05000 02 0000 110 </t>
  </si>
  <si>
    <t xml:space="preserve">182 1 07 01020 01 0000 110 </t>
  </si>
  <si>
    <t>182 1 07 01030 01 0000 110</t>
  </si>
  <si>
    <t>182 1 07 01060 01 0000 110</t>
  </si>
  <si>
    <t xml:space="preserve">182 1 07 04010 01 0000 110 </t>
  </si>
  <si>
    <t>182 1 07 04030 01 0000 110</t>
  </si>
  <si>
    <t>000 1 17 00000 00 0000 000</t>
  </si>
  <si>
    <t>ПРОЧИЕ НЕНАЛОГОВЫЕ ДОХОДЫ</t>
  </si>
  <si>
    <t>000 1 17 01000 00 0000 180</t>
  </si>
  <si>
    <t>Невыясненные поступления</t>
  </si>
  <si>
    <t>181 1 17 01020 02 0000 180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</si>
  <si>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</si>
  <si>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 xml:space="preserve">000 1 01 01010 00 0000 110 </t>
  </si>
  <si>
    <t>000 1 09 03080 00 0000 110</t>
  </si>
  <si>
    <t>Отчисления на воспроизводство минерально-сырьевой базы</t>
  </si>
  <si>
    <t>000 1 03 02010 01 0000 110</t>
  </si>
  <si>
    <t>Акцизы на этиловый спирт из пищевого или непищевого сырья, в том числе денатурированный этиловый спирт, спирт-сырец, дистилляты винный, виноградный, плодовый, коньячный, кальвадосный, висковый, производимый на территории Российской Федерации</t>
  </si>
  <si>
    <t>182 1 03 02011 01 0000 110</t>
  </si>
  <si>
    <t>Акцизы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t>
  </si>
  <si>
    <t>Акцизы на сидр, пуаре, медовуху, производимые на территории Российской Федерации</t>
  </si>
  <si>
    <t>182 1 03 02120 01 0000 110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</si>
  <si>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</si>
  <si>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</si>
  <si>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</si>
  <si>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</si>
  <si>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Государственная пошлина за выдачу свидетельства о государственной аккредитации региональной спортивной федерации</t>
  </si>
  <si>
    <t>127 1 08 07340 01 0000 110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</si>
  <si>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</si>
  <si>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</si>
  <si>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Регулярные платежи за пользование недрами при пользовании недрами на территории Российской Федерации</t>
  </si>
  <si>
    <t>Сборы за участие в конкурсе (аукционе) на право пользования участками недр</t>
  </si>
  <si>
    <t>Сборы за участие в конкурсе (аукционе) на право пользования участками недр местного значения</t>
  </si>
  <si>
    <t>000 1 13 01400 01 0000 130</t>
  </si>
  <si>
    <t>Плата за предоставление сведений, документов, содержащихся в государственных реестрах (регистрах)</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</si>
  <si>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</si>
  <si>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130 1 13 01410 01 0000 130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</si>
  <si>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</si>
  <si>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</si>
  <si>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</si>
  <si>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</si>
  <si>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</si>
  <si>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Акцизы по подакцизным товарам (продукции), производимым на территории Российской Федерации</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</si>
  <si>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</si>
  <si>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</si>
  <si>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Налог на прибыль организаций, зачисляемый в бюджеты бюджетной системы Российской Федерации по соответствующим ставкам</t>
  </si>
  <si>
    <t>Плата за оказание услуг по присоединению объектов дорожного сервиса к автомобильным дорогам общего пользования</t>
  </si>
  <si>
    <t>000 1 13 01500 00 0000 130</t>
  </si>
  <si>
    <t>176 113 01520 02 0000 130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</si>
  <si>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</si>
  <si>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126 1 13 01992 02 0000 130</t>
  </si>
  <si>
    <t>105 1 13 02992 02 0000 130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</si>
  <si>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</si>
  <si>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000 1 08 06000 01 0000 110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</si>
  <si>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</si>
  <si>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182 1 08 07010 01 0000 110</t>
  </si>
  <si>
    <t>Государственная пошлина за государственную регистрацию прав, ограничений (обременений) прав на недвижимое имущество и сделок с ним</t>
  </si>
  <si>
    <t>321 1 08 07020 01 0000 110</t>
  </si>
  <si>
    <t>Государственная пошлина за выдачу и обмен паспорта гражданина Российской Федерации</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</si>
  <si>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</si>
  <si>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006 1 08 07400 01 0000 110</t>
  </si>
  <si>
    <t>210 1 13 01992 02 0000 130</t>
  </si>
  <si>
    <t>210 1 13 02992 02 0000 130</t>
  </si>
  <si>
    <t>Налог на прибыль организаций консолидированных групп налогоплательщиков, зачисляемый в бюджеты субъектов Российской Федерации</t>
  </si>
  <si>
    <t>182 1 01 01014 02 0000 110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</si>
  <si>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</si>
  <si>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</si>
  <si>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</si>
  <si>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</si>
  <si>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</si>
  <si>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</si>
  <si>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Прочие неналоговые доходы</t>
  </si>
  <si>
    <t>000 1 17 05000 00 0000 180</t>
  </si>
  <si>
    <t>Прочие неналоговые доходы бюджетов субъектов Российской Федерации</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</si>
  <si>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</si>
  <si>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136 1 08 07380 01 0000 110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</si>
  <si>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</si>
  <si>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136 1 08 07390 01 0000 110</t>
  </si>
  <si>
    <t>120 1 13 02992 02 0000 130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</si>
  <si>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</si>
  <si>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188 1 08 07100 01 0000 110</t>
  </si>
  <si>
    <t>006 1 13 01992 02 0000 130</t>
  </si>
  <si>
    <t>124 1 13 01992 02 0000 130</t>
  </si>
  <si>
    <t>197 1 13 01992 02 0000 130</t>
  </si>
  <si>
    <t>Прочие неналоговые доходы субъектов Российской Федерации</t>
  </si>
  <si>
    <t>041 1 17 05020 02 0000 180</t>
  </si>
  <si>
    <t>182 1 01 02050 01 0000 110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</si>
  <si>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(сумма платежа (перерасчеты, недоимка и задолженность по соответствующему платежу, в том числе по отмененному)</t>
  </si>
  <si>
    <t>188 1 08 06000 01 0000 110</t>
  </si>
  <si>
    <t>Налог с имущества, переходящего в порядке наследования или дарения</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</si>
  <si>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</si>
  <si>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182 1 09 04040 01 0000 110</t>
  </si>
  <si>
    <t>001 1 13 02992 02 0000 130</t>
  </si>
  <si>
    <t>006 1 13 02992 02 0000 130</t>
  </si>
  <si>
    <t>130 1 13 02992 02 0000 130</t>
  </si>
  <si>
    <t>131 1 13 02992 02 0000 130</t>
  </si>
  <si>
    <t>Плата за предоставление сведений из Единого государственного реестра недвижимости</t>
  </si>
  <si>
    <t>000 1 13 01031 01 0000 130</t>
  </si>
  <si>
    <t>046 1 17 01020 02 0000 180</t>
  </si>
  <si>
    <t>Минимальный налог, зачисляемый в бюджеты субъектов Российской Федерации (за налоговые периоды, истекшие до 1 января 2016 года)</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</si>
  <si>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</si>
  <si>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</si>
  <si>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000 1 13 01020 01 0000 130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</si>
  <si>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</si>
  <si>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Плата за предоставление информации из реестра дисквалифицированных лиц</t>
  </si>
  <si>
    <t>000 1 13 01190 01 0000 130</t>
  </si>
  <si>
    <t>205 1 13 02992 02 0000130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</si>
  <si>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</si>
  <si>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 xml:space="preserve">182 1 07 04020 01 0000 110 </t>
  </si>
  <si>
    <t>Сбор за пользование объектами водных биологических ресурсов (исключая внутренние водные объекты)</t>
  </si>
  <si>
    <t>000 1 11 03020 02 0000 120</t>
  </si>
  <si>
    <t>000 1 11 01020 02 0000 120</t>
  </si>
  <si>
    <t>176 1 11 05100 02 0000 120</t>
  </si>
  <si>
    <t>000 1 11 05100 02 0000 120</t>
  </si>
  <si>
    <t>000 1 12 02030 01 0000 120</t>
  </si>
  <si>
    <t>210 1 14 02022 02 0000 440</t>
  </si>
  <si>
    <t>000 1 15 02020 02 0000 140</t>
  </si>
  <si>
    <t>000 1 17 01020 02 0000 180</t>
  </si>
  <si>
    <t>000 1 17 05020 02 0000 180</t>
  </si>
  <si>
    <t xml:space="preserve">Платежи, взимаемые государственными и муниципальными органами (организациями) за выполнение определенных функций
</t>
  </si>
  <si>
    <t>Наименование групп, подгрупп, статей, подстатей, элементов, групп подвидов, аналитических групп подвидов доходов бюджетов</t>
  </si>
  <si>
    <t>100 1 03 02142 01 0000 110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</si>
  <si>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</si>
  <si>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Государственная пошлина по делам, рассматриваемым Конституционным Судом Российской Федерации и конституционными (уставными) судами субъектов Российской Федерации</t>
  </si>
  <si>
    <t>000 1 08 02020 01 0000 110</t>
  </si>
  <si>
    <t xml:space="preserve">000 1 08 02000 01 0000 110
</t>
  </si>
  <si>
    <t>000 1 08 07142 01 0000 110</t>
  </si>
  <si>
    <t>006 1 08 07142 01 1000 110</t>
  </si>
  <si>
    <t>130 1 08 07300 01 0000 110</t>
  </si>
  <si>
    <t>006 1 11 05032 02 0000 120</t>
  </si>
  <si>
    <t>006 1 13 02062 02 0000 130</t>
  </si>
  <si>
    <t>023 1 13 02062 02 0000 130</t>
  </si>
  <si>
    <t>023 1 13 02992 02 0000 130</t>
  </si>
  <si>
    <t>006 1 17 01020 02 0000 180</t>
  </si>
  <si>
    <t>023 1 17 01020 02 0000 180</t>
  </si>
  <si>
    <t>096 1 08 07131 01 1000 110</t>
  </si>
  <si>
    <t>000 1 08 07131 01 1000 110</t>
  </si>
  <si>
    <t>000 1 08 07130 01 0000 110</t>
  </si>
  <si>
    <t>000 1 08 07110 01 0000 110</t>
  </si>
  <si>
    <t>000 1 08 07100 01 0000 110</t>
  </si>
  <si>
    <t>000 1 08 07010 01 0000 110</t>
  </si>
  <si>
    <t>000 1 08 07020 01 0000 110</t>
  </si>
  <si>
    <t>000 1 08 07082 01 0000 110</t>
  </si>
  <si>
    <t>000 1 08 07340 01 0000 110</t>
  </si>
  <si>
    <t>000 1 08 07380 01 0000 110</t>
  </si>
  <si>
    <t>000 1 08 07390 01 0000 110</t>
  </si>
  <si>
    <t>000 1 08 07120 01 0000 110</t>
  </si>
  <si>
    <t>130 1 12 02012 01 0000 120</t>
  </si>
  <si>
    <t>130 1 12 02052 01 0000 120</t>
  </si>
  <si>
    <t>130 1 12 02102 02 0000 120</t>
  </si>
  <si>
    <t>162 1 13 02992 02 0000 130</t>
  </si>
  <si>
    <t>006 1 14 02022 02 0000 440</t>
  </si>
  <si>
    <t>000 1 14 02023 02 0000 410</t>
  </si>
  <si>
    <t>023 1 15 02020 02 0000 140</t>
  </si>
  <si>
    <t>105 1 17 01020 02 0000 180</t>
  </si>
  <si>
    <t>130 1 17 01020 02 0000 180</t>
  </si>
  <si>
    <t>162 1 17 01020 02 0000 180</t>
  </si>
  <si>
    <t>130 1 17 05020 02 0000 180</t>
  </si>
  <si>
    <t>188 1 08 07141 01 0000 110</t>
  </si>
  <si>
    <t>182 1 03 02130 01 0000 110</t>
  </si>
  <si>
    <t>128 1 13 02992 02 0000 130</t>
  </si>
  <si>
    <t>000 1 08 07141 01 0000 110</t>
  </si>
  <si>
    <t>000 1 08 07400 01 0000 110</t>
  </si>
  <si>
    <t xml:space="preserve">000 1 09 03020 00 0000 110 </t>
  </si>
  <si>
    <t xml:space="preserve">Платежи за добычу полезных ископаемых </t>
  </si>
  <si>
    <t>000 1 14 02022 02 0000 440</t>
  </si>
  <si>
    <t>Государственная пошлина за повторную выдачу свидетельства о постановке на учет в налоговом органе</t>
  </si>
  <si>
    <t>000 1 08 07310 01 0000 110</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</si>
  <si>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</si>
  <si>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100  1  03  02143  01  0000 110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</si>
  <si>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</si>
  <si>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182 1 08 02020 01 0000 110</t>
  </si>
  <si>
    <t>120 1 14 02022 02 0000 440</t>
  </si>
  <si>
    <t>тыс. руб.</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</si>
  <si>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</si>
  <si>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Акцизы на алкогольную продукцию с объемной долей этилового спирта до 9 процентов включительно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t>
  </si>
  <si>
    <t>000 1 03 02140 01 0000 110</t>
  </si>
  <si>
    <t>000 1 03 02230 01 0000 110</t>
  </si>
  <si>
    <t>100 1 03 02231 01 0000 110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</si>
  <si>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</si>
  <si>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</si>
  <si>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</si>
  <si>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</si>
  <si>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100 1 03 02241 01 0000 110</t>
  </si>
  <si>
    <t>000 1 03 02250 01 0000 110</t>
  </si>
  <si>
    <t>100 1 03 02251 01 0000 110</t>
  </si>
  <si>
    <t>000 1 03 02260 01 0000 110</t>
  </si>
  <si>
    <t>100 1 03 02261 01 0000 110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</si>
  <si>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</si>
  <si>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Государственная пошлина по делам, рассматриваемым конституционными (уставными) судами субъектов Российской Федерации</t>
  </si>
  <si>
    <t>Государственная пошлина за государственную регистрацию политических партий и региональных отделений политических партий</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</si>
  <si>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</si>
  <si>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t>
  </si>
  <si>
    <t>Отчисления на воспроизводство минерально-сырьевой базы при добыче общераспространенных полезных ископаемых и подземных вод, используемых для местных нужд, зачисляемые в бюджеты субъектов Российской Федерации</t>
  </si>
  <si>
    <t xml:space="preserve">182 1 09 03083 02 0000 110 </t>
  </si>
  <si>
    <t>131 1 11 05032 02 0000 120</t>
  </si>
  <si>
    <t>Плата за пользование пространственными данными и материалами, не являющимися объектами авторского права, содержащимися в государственных фондах пространственных данных</t>
  </si>
  <si>
    <t>000 1 11 09060 00 0000 120</t>
  </si>
  <si>
    <t>ДОХОДЫ ОТ ОКАЗАНИЯ ПЛАТНЫХ УСЛУГ И КОМПЕНСАЦИИ ЗАТРАТ ГОСУДАРСТВА</t>
  </si>
  <si>
    <t>124 1 11 09064 01 0000 120</t>
  </si>
  <si>
    <t xml:space="preserve">000 1 06 05000 02 0000 110 </t>
  </si>
  <si>
    <t>120 1 17 01020 02 0000 180</t>
  </si>
  <si>
    <t>100  1  03  02190  01  0000 110</t>
  </si>
  <si>
    <t>Доходы от уплаты акцизов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</si>
  <si>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100  1  03  02210  01  0000 110</t>
  </si>
  <si>
    <t>Доходы от уплаты акцизов на спиртосодержащую продукцию, производимую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</si>
  <si>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100  1  03  02220  01  0000 110</t>
  </si>
  <si>
    <t>Доходы от уплаты акцизов на этиловый спирт из непищевого сырья,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</si>
  <si>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</si>
  <si>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</si>
  <si>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100  1  03  02242  01  0000 110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</si>
  <si>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</si>
  <si>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100  1  03  02252  01  0000 110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</si>
  <si>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</si>
  <si>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100  1  03  02262  01  0000 110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</si>
  <si>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</si>
  <si>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182  1  05  06000  01  0000 110</t>
  </si>
  <si>
    <t>Налог на профессиональный доход</t>
  </si>
  <si>
    <t>000 1  05  06000  01  0000 110</t>
  </si>
  <si>
    <t>021 1 13 02992 02 0000 130</t>
  </si>
  <si>
    <t>194 1 13 02992 02 0000 130</t>
  </si>
  <si>
    <t>000 1 16 01000 01 0000 140</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</si>
  <si>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</si>
  <si>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</si>
  <si>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</si>
  <si>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</si>
  <si>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</si>
  <si>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</si>
  <si>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</si>
  <si>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</si>
  <si>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000 1 16 01080 01 0000 140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</si>
  <si>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</si>
  <si>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</si>
  <si>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</si>
  <si>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000 1 16 01090 01 0000 140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</si>
  <si>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</si>
  <si>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</si>
  <si>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</si>
  <si>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000 1 16 01110 01 0000 140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</si>
  <si>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</si>
  <si>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</si>
  <si>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</si>
  <si>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</si>
  <si>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000 1 16 01120 01 0000 140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</si>
  <si>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</si>
  <si>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</si>
  <si>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</si>
  <si>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</si>
  <si>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000 1 16 01130 01 0000 140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</si>
  <si>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</si>
  <si>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</si>
  <si>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000 1 16 01140 01 0000 140
</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</si>
  <si>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</si>
  <si>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</si>
  <si>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</si>
  <si>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 xml:space="preserve">000 1 16 01150 01 0000 140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</si>
  <si>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</si>
  <si>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</si>
  <si>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</si>
  <si>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</si>
  <si>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</si>
  <si>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</si>
  <si>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</si>
  <si>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</si>
  <si>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</si>
  <si>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</si>
  <si>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</si>
  <si>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</si>
  <si>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</si>
  <si>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t>
  </si>
  <si>
    <t>000 1 16 01210 01 0000 140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</si>
  <si>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</si>
  <si>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000 1 16 07000 01 0000 140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</si>
  <si>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</si>
  <si>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000 1 16 07010 02 0000 140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</si>
  <si>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</si>
  <si>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</si>
  <si>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</si>
  <si>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</si>
  <si>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</si>
  <si>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</si>
  <si>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Платежи в целях возмещения причиненного ущерба (убытков)</t>
  </si>
  <si>
    <t>000 1 16 10000 00 0000 140</t>
  </si>
  <si>
    <t>000 1 16 10100 02 0000 140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</si>
  <si>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</si>
  <si>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субъекта Российской Федерации по нормативам, действовавшим в 2019 году</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</si>
  <si>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</si>
  <si>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000 1 16 02010 02 0000 140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</si>
  <si>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</si>
  <si>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000 1 16 01053 01 0000 140</t>
  </si>
  <si>
    <t>000 1 16 01063 01 0000 140</t>
  </si>
  <si>
    <t>000 1 16 01102 01 0000 140</t>
  </si>
  <si>
    <t>Налог на доходы физических лиц части суммы налога, превышающей 650 000 рублей, относящейся к части налоговой базы, превышающей 5 000 000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</si>
  <si>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</si>
  <si>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182 1 01 02080 01 0000 110</t>
  </si>
  <si>
    <t>182 1 01 02100 01 0000 110</t>
  </si>
  <si>
    <t>100  1  03  02200  01  0000 110</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</si>
  <si>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</si>
  <si>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</si>
  <si>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006 1 08 07510 01 0000 110</t>
  </si>
  <si>
    <t>123 1 11 01020 02 0000 120</t>
  </si>
  <si>
    <t>130 1 11 01020 02 0000 120</t>
  </si>
  <si>
    <t>Доходы, получаемые в виде арендной платы за земельные участки, которые расположены в границах городских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</si>
  <si>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120 1 11 05026 04 0000 120</t>
  </si>
  <si>
    <t>176 1 11 05032 02 0000 120</t>
  </si>
  <si>
    <t>Доходы от сдачи в аренду имущества, составляющего казну субъекта Российской Федерации (за исключением земельных участков)</t>
  </si>
  <si>
    <t>120 1 11 05072 02 0000 120</t>
  </si>
  <si>
    <t>000 1 11 05072 02 0000 120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</si>
  <si>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</si>
  <si>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120 1 11 05322 02 0000 120</t>
  </si>
  <si>
    <t>000 1 11 05322 02 0000 120</t>
  </si>
  <si>
    <t>136 1 13 01992 02 0000 130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</si>
  <si>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должностными лицами органов исполнительной власти субъектов Российской Федерации, учреждениями субъектов Российской Федерации</t>
  </si>
  <si>
    <t>006 1 16 01062 01 0000 140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</si>
  <si>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</si>
  <si>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</si>
  <si>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</si>
  <si>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</si>
  <si>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</si>
  <si>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</si>
  <si>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</si>
  <si>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</si>
  <si>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</si>
  <si>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</si>
  <si>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(руководителями высших исполнительных органов государственной власти) субъектов Российской Федерации</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</si>
  <si>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</si>
  <si>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t>
  </si>
  <si>
    <t>000 1 16 01062 01 0000 140</t>
  </si>
  <si>
    <t>000 1 16 01060 01 0000 140</t>
  </si>
  <si>
    <t>000 1 08 07510 01 0000 110</t>
  </si>
  <si>
    <t>000 1 11 05070 00 0000 120</t>
  </si>
  <si>
    <t>Доходы от сдачи в аренду имущества, составляющего государственную (муниципальную) казну (за исключением земельных участков)</t>
  </si>
  <si>
    <t>000 1 11 05320 00 0000 120</t>
  </si>
  <si>
    <t>Плата по соглашениям об установлении сервитута в отношении земельных участков после разграничения государственной собственности на землю</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</si>
  <si>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</si>
  <si>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</si>
  <si>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182 1 01 02090 01 0000 110</t>
  </si>
  <si>
    <t>Налог на доходы физических лиц с сумм прибыли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(сумма платежа (перерасчеты, недоимка и задолженность по соответствующему платежу, в том числе по отмененному)</t>
  </si>
  <si>
    <t>100  1  03  02144  01  0000 110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</si>
  <si>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выпадающих доходов бюджетов субъектов Российской Федерации в связи с передачей 50 процентов доходов от акцизов на средние дистилляты, производимые на территории Российской Федерации, в федеральный бюджет)</t>
  </si>
  <si>
    <t>000 1 11 02000 00 0000120</t>
  </si>
  <si>
    <t>Доходы от операций по управлению остатками средств на едином казначейском счете, зачисляемые в бюджеты субъектов Российской Федерации</t>
  </si>
  <si>
    <t>Доходы от размещения средств бюджетов</t>
  </si>
  <si>
    <t>136 1 11 05032 02 0000 120</t>
  </si>
  <si>
    <t>046 1 11 05032 02 0000 120</t>
  </si>
  <si>
    <t>026 1 13 01992 02 0000 130</t>
  </si>
  <si>
    <t>176 1 13 01992 02 0000 130</t>
  </si>
  <si>
    <t>041 1 13 02992 02 0000 130</t>
  </si>
  <si>
    <t>127 1 13 02992 02 0000 130</t>
  </si>
  <si>
    <t>183 1 13 02992 02 0000 130</t>
  </si>
  <si>
    <t>023 1 16 01053 01 0000 140</t>
  </si>
  <si>
    <t>162 1 16 01053 01 0000 140</t>
  </si>
  <si>
    <t>023 1 16 01063 01 0000 140</t>
  </si>
  <si>
    <t>162 1 16 01063 01 0000 140</t>
  </si>
  <si>
    <t>000 1 16 01072 01 0000 140</t>
  </si>
  <si>
    <t>006 1 16 01072 01 0000 140</t>
  </si>
  <si>
    <t>130 1 16 01072 01 0000 140</t>
  </si>
  <si>
    <t>197 1 16 01072 01 0000 140</t>
  </si>
  <si>
    <t>000 1 16 01073 01 0000 140</t>
  </si>
  <si>
    <t>006 1 16 01073 01 0000 140</t>
  </si>
  <si>
    <t>162 1 16 01073 01 0000 140</t>
  </si>
  <si>
    <t>023 1 16 01073 01 0000 140</t>
  </si>
  <si>
    <t>162 1 16 01082 01 0000 140</t>
  </si>
  <si>
    <t>006 1 16 01082 01 0000 140</t>
  </si>
  <si>
    <t>130 1 16 01082 01 0000 140</t>
  </si>
  <si>
    <t>000 1 16 01082 01 0000 140</t>
  </si>
  <si>
    <t>000 1 16 01083 01 0000 140</t>
  </si>
  <si>
    <t>162 1 16 01083 01 0000 140</t>
  </si>
  <si>
    <t>023 1 16 01083 01 0000 140</t>
  </si>
  <si>
    <t>000 1 16 01092 01 0000 140</t>
  </si>
  <si>
    <t>006 1 16 01092 01 0000 140</t>
  </si>
  <si>
    <t>162 1 16 01092 01 0000 140</t>
  </si>
  <si>
    <t>000 1 16 01093 01 0000 140</t>
  </si>
  <si>
    <t>162 1 16 01093 01 0000 140</t>
  </si>
  <si>
    <t>000 1 16 01100 01 0000 140</t>
  </si>
  <si>
    <t>111 1 16 01102 01 0000 140</t>
  </si>
  <si>
    <t>000 1 16 01103 01 0000 140</t>
  </si>
  <si>
    <t>162 1 16 01103 01 0000 140</t>
  </si>
  <si>
    <t>000 1 16 01112 01 0000 140</t>
  </si>
  <si>
    <t>176 1 16 01112 01 0000 140</t>
  </si>
  <si>
    <t>000 1 16 01113 01 0000 140</t>
  </si>
  <si>
    <t>023 1 16 01113 01 0000 140</t>
  </si>
  <si>
    <t>162 1 16 01113 01 0000 140</t>
  </si>
  <si>
    <t>000 1 16 01121 01 0000 140</t>
  </si>
  <si>
    <t>106 1 16 01121 01 0000 140</t>
  </si>
  <si>
    <t>180 1 16 01121 01 0000 140</t>
  </si>
  <si>
    <t>187 1 16 01121 01 0000 140</t>
  </si>
  <si>
    <t>188 1 16 01121 01 0000 140</t>
  </si>
  <si>
    <t>006 1 16 01122 01 0000 140</t>
  </si>
  <si>
    <t>176 1 16 01122 01 0000 140</t>
  </si>
  <si>
    <t>000 1 16 01123 01 0000 140</t>
  </si>
  <si>
    <t>023 1 16 01123 01 0000 140</t>
  </si>
  <si>
    <t>000 1 16 01122 01 0000 140</t>
  </si>
  <si>
    <t>188 1 16 01123 01 0000 140</t>
  </si>
  <si>
    <t>000 1 16 01133 01 0000 140</t>
  </si>
  <si>
    <t>006 1 16 01133 01 0000 140</t>
  </si>
  <si>
    <t>046 1 16 01133 01 0000 140</t>
  </si>
  <si>
    <t>162 1 16 01133 01 0000 140</t>
  </si>
  <si>
    <t>000 1 16 01142 01 0000 140</t>
  </si>
  <si>
    <t>006 1 16 01142 01 0000 140</t>
  </si>
  <si>
    <t>128 1 16 01142 01 0000 140</t>
  </si>
  <si>
    <t>162 1 16 01142 01 0000 140</t>
  </si>
  <si>
    <t>000 1 16 01143 01 0000 140</t>
  </si>
  <si>
    <t>006 1 16 01143 01 0000 140</t>
  </si>
  <si>
    <t>162 1 16 01143 01 0000 140</t>
  </si>
  <si>
    <t>026 1 16 01143 01 0000 140</t>
  </si>
  <si>
    <t>000 1 16 01152 01 0000 140</t>
  </si>
  <si>
    <t>162 1 16 01152 01 0000 140</t>
  </si>
  <si>
    <t>197 1 16 01152 01 0000 140</t>
  </si>
  <si>
    <t>000 1 16 01153 01 0000 140</t>
  </si>
  <si>
    <t>023 1 16 01153 01 0000 140</t>
  </si>
  <si>
    <t>162 1 16 01153 01 0000 140</t>
  </si>
  <si>
    <t>000 1 16 01156 01 0000 140</t>
  </si>
  <si>
    <t>102 1 16 01156 01 0000 140</t>
  </si>
  <si>
    <t>197 1 16 01156 01 0000 140</t>
  </si>
  <si>
    <t>000 1 16 01163 01 0000 140</t>
  </si>
  <si>
    <t>162 1 16 01163 01 0000 140</t>
  </si>
  <si>
    <t>000 1 16 01173 01 0000 140</t>
  </si>
  <si>
    <t>162 1 16 01173 01 0000 140</t>
  </si>
  <si>
    <t>023 1 16 01163 01 0000 140</t>
  </si>
  <si>
    <t>023 1 16 01173 01 0000 140</t>
  </si>
  <si>
    <t>000 1 16 01192 01 0000 140</t>
  </si>
  <si>
    <t>006 1 16 01192 01 0000 140</t>
  </si>
  <si>
    <t>111 1 16 01192 01 0000 140</t>
  </si>
  <si>
    <t>162 1 16 01192 01 0000 140</t>
  </si>
  <si>
    <t>000 1 16 01193 01 0000 140</t>
  </si>
  <si>
    <t>128 1 16 01192 01 0000 140</t>
  </si>
  <si>
    <t>006 1 16 01193 01 0000 140</t>
  </si>
  <si>
    <t>023 1 16 01193 01 0000 140</t>
  </si>
  <si>
    <t>136 1 16 01193 01 0000 140</t>
  </si>
  <si>
    <t>162 1 16 01193 01 0000 140</t>
  </si>
  <si>
    <t>000 1 16 01202 01 0000 140</t>
  </si>
  <si>
    <t>111 1 16 01202 01 0000 140</t>
  </si>
  <si>
    <t>162 1 16 01202 01 0000 140</t>
  </si>
  <si>
    <t>000 1 16 01203 01 0000 140</t>
  </si>
  <si>
    <t>023 1 16 01203 01 0000 140</t>
  </si>
  <si>
    <t>162 1 16 01203 01 0000 140</t>
  </si>
  <si>
    <t>000 1 16 01205 01 0000 140</t>
  </si>
  <si>
    <t>026 1 16 01205 01 0000 140</t>
  </si>
  <si>
    <t>176 1 16 01205 01 0000 140</t>
  </si>
  <si>
    <t>023 1 16 01213 01 0000 140</t>
  </si>
  <si>
    <t>162 1 16 01213 01 0000 140</t>
  </si>
  <si>
    <t>102 1 16 01242 01 0000 140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</si>
  <si>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контрольно-счетных органов субъектов Российской Федерации</t>
  </si>
  <si>
    <t>000 1 16 01213 01 0000 140</t>
  </si>
  <si>
    <t>000 1 16 01183 01 0000 140</t>
  </si>
  <si>
    <t>162 1 16 01183 01 0000 140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</si>
  <si>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</si>
  <si>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006 1 16 02010 02 0000 140</t>
  </si>
  <si>
    <t>102 1 16 02010 02 0000 140</t>
  </si>
  <si>
    <t>120 1 16 02010 02 0000 140</t>
  </si>
  <si>
    <t>162 1 16 02010 02 0000 140</t>
  </si>
  <si>
    <t>210 1 16 02010 02 0000 140</t>
  </si>
  <si>
    <t>001 1 16 07010 02 0000 140</t>
  </si>
  <si>
    <t>006 1 16 07010 02 0000 140</t>
  </si>
  <si>
    <t>041 1 16 07010 02 0000 140</t>
  </si>
  <si>
    <t>111 1 16 07010 02 0000 140</t>
  </si>
  <si>
    <t>120 1 16 07010 02 0000 140</t>
  </si>
  <si>
    <t>123 1 16 07010 02 0000 140</t>
  </si>
  <si>
    <t>021 1 16 07010 02 0000 140</t>
  </si>
  <si>
    <t>124 1 16 07010 02 0000 140</t>
  </si>
  <si>
    <t>126 1 16 07010 02 0000 140</t>
  </si>
  <si>
    <t>130 1 16 07010 02 0000 140</t>
  </si>
  <si>
    <t>131 1 16 07010 02 0000 140</t>
  </si>
  <si>
    <t>143 1 16 07010 02 0000 140</t>
  </si>
  <si>
    <t>136 1 16 07010 02 0000 140</t>
  </si>
  <si>
    <t>176 1 16 07010 02 0000 140</t>
  </si>
  <si>
    <t>181 1 16 07010 02 0000 140</t>
  </si>
  <si>
    <t>194 1 16 07010 02 0000 140</t>
  </si>
  <si>
    <t>197 1 16 07010 02 0000 140</t>
  </si>
  <si>
    <t>210 1 16 07010 02 0000 140</t>
  </si>
  <si>
    <t>000 1 16 07030 02 0000 140</t>
  </si>
  <si>
    <t>130 1 16 07030 02 0000 140</t>
  </si>
  <si>
    <t>000 1 16 07040 02 0000 140</t>
  </si>
  <si>
    <t>130 1 16 07040 02 0000 140</t>
  </si>
  <si>
    <t>000 1 16 07090 02 0000 140</t>
  </si>
  <si>
    <t>105 1 16 07090 02 0000 140</t>
  </si>
  <si>
    <t>120 1 16 07090 02 0000 140</t>
  </si>
  <si>
    <t>123 1 16 07090 02 0000 140</t>
  </si>
  <si>
    <t>124 1 16 07090 02 0000 140</t>
  </si>
  <si>
    <t>130 1 16 07090 02 0000 140</t>
  </si>
  <si>
    <t>023 1 16 07090 02 0000 140</t>
  </si>
  <si>
    <t>162 1 16 07090 02 0000 140</t>
  </si>
  <si>
    <t>176 1 16 07090 02 0000 140</t>
  </si>
  <si>
    <t>181 1 16 07090 02 0000 140</t>
  </si>
  <si>
    <t>194 1 16 07090 02 0000 140</t>
  </si>
  <si>
    <t>197 1 16 07090 02 0000 140</t>
  </si>
  <si>
    <t>000 1 16 10021 02 0000 140</t>
  </si>
  <si>
    <t>006 1 16 10021 02 0000 140</t>
  </si>
  <si>
    <t>176 1 16 10021 02 0000 140</t>
  </si>
  <si>
    <t>181 1 16 10021 02 0000 140</t>
  </si>
  <si>
    <t>000 1 16 10022 02 0000 140</t>
  </si>
  <si>
    <t>023 1 16 10022 02 0000 140</t>
  </si>
  <si>
    <t>023 1 16 10021 02 0000 140</t>
  </si>
  <si>
    <t>124 1 16 10022 02 0000 140</t>
  </si>
  <si>
    <t>181 1 16 10022 02 0000 140</t>
  </si>
  <si>
    <t>000 1 16 10056 02 0000 140</t>
  </si>
  <si>
    <t>181 1 16 10056 02 0000 140</t>
  </si>
  <si>
    <t>026 1 16 10100 02 0000 140</t>
  </si>
  <si>
    <t>105 1 16 10100 02 0000 140</t>
  </si>
  <si>
    <t>131 1 16 10100 02 0000 140</t>
  </si>
  <si>
    <t>000 1 16 10122 01 0000 140</t>
  </si>
  <si>
    <t>023 1 16 10122 01 0000 140</t>
  </si>
  <si>
    <t>026 1 16 10122 01 0000 140</t>
  </si>
  <si>
    <t>106 1 16 10122 01 0000 140</t>
  </si>
  <si>
    <t>120 1 16 10122 01 0000 140</t>
  </si>
  <si>
    <t>128 1 16 10122 01 0000 140</t>
  </si>
  <si>
    <t>182 1 16 10122 01 0000 140</t>
  </si>
  <si>
    <t>187 1 16 10122 01 0000 140</t>
  </si>
  <si>
    <t>188 1 16 10122 01 0000 140</t>
  </si>
  <si>
    <t>197 1 16 10122 01 0000 140</t>
  </si>
  <si>
    <t>322 1 16 10122 01 0000 140</t>
  </si>
  <si>
    <t>415 1 16 10122 01 0000 140</t>
  </si>
  <si>
    <t>740 1 16 10122 01 0000 140</t>
  </si>
  <si>
    <t>000 1 16 10128 01 0000 140</t>
  </si>
  <si>
    <t>053 1 16 10128 01 0000 140</t>
  </si>
  <si>
    <t>161 1 16 10128 01 0000 140</t>
  </si>
  <si>
    <t>177 1 16 10128 01 0000 140</t>
  </si>
  <si>
    <t>000 1 16 11063 01 0000 140</t>
  </si>
  <si>
    <t>176 1 16 11063 01 0000 140</t>
  </si>
  <si>
    <t>000 1 16 11000 00 0000 140</t>
  </si>
  <si>
    <t>Платежи, уплачиваемые в целях возмещения вреда</t>
  </si>
  <si>
    <t>143 1 17 01020 02 0000 180</t>
  </si>
  <si>
    <t>210 1 17 01020 02 0000 180</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</si>
  <si>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</si>
  <si>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</si>
  <si>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</si>
  <si>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000 1 16 01160 01 0000 140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</si>
  <si>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</si>
  <si>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000 1 16 01170 01 0000 140</t>
  </si>
  <si>
    <t>000 1 16 01180 01 0000 140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</si>
  <si>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</si>
  <si>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000 1 16 01240 01 0000 140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</si>
  <si>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инспекторами Счетной палаты Российской Федерации, должностными лицами контрольно-счетных органов субъектов Российской Федерации</t>
  </si>
  <si>
    <t>000 1 16 01242 01 0000 140</t>
  </si>
  <si>
    <t>000 1 16 10020 02 0000 140</t>
  </si>
  <si>
    <t>Платежи по искам о возмещении ущерба, а также платежи, уплачиваемые при добровольном возмещении ущерба, причиненного имуществу, находящегося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</si>
  <si>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000 1 16 10050 02 0000 140</t>
  </si>
  <si>
    <t>Платежи в целях возмещения убытков, причиненных уклонением от заключения государственного контракта</t>
  </si>
  <si>
    <t>000 1 16 10120 00 0000 140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</si>
  <si>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</si>
  <si>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000 1 08 05000 01 0000 110</t>
  </si>
  <si>
    <t>318 1 08 05000 01 0000 110</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</si>
  <si>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</si>
  <si>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</si>
  <si>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023  1  16  07010  02  0000 140</t>
  </si>
  <si>
    <t>026  1  16  07010  02  0000 140</t>
  </si>
  <si>
    <t>006  1  16  10122  01  0000 140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</si>
  <si>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(за исключением доходов, направляемых на формирование дорожного фонда субъекта Российской Федерации, а также иных платежей в случае принятия решения финансовым органом субъекта Российской Федерации о раздельном учете задолженности)</t>
  </si>
  <si>
    <t>096  1  16  10122  01  0000 140</t>
  </si>
  <si>
    <t>Прочие доходы от оказания платных услуг (работ) получателями средств федерального бюджета (при обращении через многофункциональные центры)</t>
  </si>
  <si>
    <t>182 1 01 02110 01 0000 110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</si>
  <si>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650 000 рублей)</t>
  </si>
  <si>
    <t>182 1 08 07310 01 0000 110</t>
  </si>
  <si>
    <t>111 1 13 02992 02 0000 130</t>
  </si>
  <si>
    <t>120 1 17 05020 02 0000 180</t>
  </si>
  <si>
    <t>181 1 11 02102 02 0000 120</t>
  </si>
  <si>
    <t>000 1 11 02102 02 0000 120</t>
  </si>
  <si>
    <t>126 1 11 05322 02 0000 120</t>
  </si>
  <si>
    <t>199 1 13 02992 02 0000 130</t>
  </si>
  <si>
    <t>197 1 16 01193 01 0000 140</t>
  </si>
  <si>
    <t>199 1 16 07010 02 0000 140</t>
  </si>
  <si>
    <t>167 1 13 01991 01 0000 130</t>
  </si>
  <si>
    <t>176 1 14 02022 02 0000 440</t>
  </si>
  <si>
    <t>136 1 16 01053 01 0000 140</t>
  </si>
  <si>
    <t>006 1 16 01093 01 0000 140</t>
  </si>
  <si>
    <t>026 1 16 01153 01 0000 140</t>
  </si>
  <si>
    <t>197 1 16 01192 01 0000 140</t>
  </si>
  <si>
    <t>105 1 16 07010 02 0000 140</t>
  </si>
  <si>
    <t>162 1 16 07010 02 0000 140</t>
  </si>
  <si>
    <t>026 1 16 07090 02 0000 140</t>
  </si>
  <si>
    <t>036 1 16 07090 02 0000 140</t>
  </si>
  <si>
    <t>127 1 16 07090 02 0000 140</t>
  </si>
  <si>
    <t>131 1 16 07090 02 0000 140</t>
  </si>
  <si>
    <t>136 1 16 07090 02 0000 140</t>
  </si>
  <si>
    <t>006 1 16 10022 02 0000 140</t>
  </si>
  <si>
    <t>130 1 16 10122 01 0000 140</t>
  </si>
  <si>
    <t>176 1 16 10122 01 0000 140</t>
  </si>
  <si>
    <t>183 1 16 10122 01 0000 140</t>
  </si>
  <si>
    <t>001 1 17 01020 02 0000 180</t>
  </si>
  <si>
    <t>126 1 17 01020 02 0000 180</t>
  </si>
  <si>
    <t>127 1 17 01020 02 0000 180</t>
  </si>
  <si>
    <t>183 1 17 01020 02 0000 180</t>
  </si>
  <si>
    <t>181 1 17 16000 02 0000 180</t>
  </si>
  <si>
    <t>000 1 17 16000 00 0000 180</t>
  </si>
  <si>
    <t>Прочие неналоговые доходы в части невыясненных поступлений, по которым не осуществлен возврат (уточнение) не позднее трех лет со дня их зачисления на единый счет соответствующего бюджета бюджетной системы Российской Федерации</t>
  </si>
  <si>
    <t>Утверждено Законом Новосибирской области  от 23.12.2021 № 167-ОЗ  "Об областном бюджете Новосибирской области на 2022 год и плановый период 2023 и 2024 годов"</t>
  </si>
  <si>
    <t>Кассовое исполнение за 2022 год</t>
  </si>
  <si>
    <t>% исполнения к  уточненному кассовому плану за  2022 год</t>
  </si>
  <si>
    <t>Уточненный кассовый план на 2022 год</t>
  </si>
  <si>
    <t>% исполнения к  утвержденному плану</t>
  </si>
  <si>
    <t xml:space="preserve">182 1 01 01016 02 0000 110
</t>
  </si>
  <si>
    <t>Налог на прибыль организаций, уплачиваемый международными холдинговыми компаниями, зачисляемый в бюджеты субъектов Российской Федерации</t>
  </si>
  <si>
    <t xml:space="preserve">123 1 08 07082 01 0000 110
</t>
  </si>
  <si>
    <t>120 1 13 01992 02 0000 130</t>
  </si>
  <si>
    <t>000 1 13 02040 01 0000 130</t>
  </si>
  <si>
    <t>Доходы, поступающие в порядке возмещения бюджету субъекта Российской Федерации расходов, направленных на покрытие процессуальных издержек</t>
  </si>
  <si>
    <t>162 1 13 02040 01 0000 130</t>
  </si>
  <si>
    <t>162 1 16 01072 01 0000 140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</si>
  <si>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</si>
  <si>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023 1 16 01093 01 0000 140</t>
  </si>
  <si>
    <t>162 1 16 01123 01 0001 140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</si>
  <si>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нарушение Правил дорожного движения, правил эксплуатации транспортного средства)</t>
  </si>
  <si>
    <t>023 1 16 01183 01 0000 140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</si>
  <si>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</si>
  <si>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</si>
  <si>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197 1 16 01203 01 0000 140</t>
  </si>
  <si>
    <t>023 1 16 02010 02 0000 140</t>
  </si>
  <si>
    <t>046 1 16 07090 02 0000 140</t>
  </si>
  <si>
    <t>131 1 16 10022 02 0000 140</t>
  </si>
  <si>
    <t>126 1 16 10122 01 0001 140</t>
  </si>
  <si>
    <t>124 1 17 01020 02 0000 180</t>
  </si>
  <si>
    <t>136 1 17 01020 02 0000 180</t>
  </si>
  <si>
    <t>176 1 17 01020 02 0000 180</t>
  </si>
  <si>
    <t>Прочие неналоговые доходы бюджетов субъектов Российской Федерации в части невыясненных поступлений, по которым не осуществлен возврат (уточнение) не позднее трех лет со дня их зачисления на единый счет бюджета субъекта Российской Федерации</t>
  </si>
  <si>
    <t>006 1 17 16000 02 0000 180</t>
  </si>
  <si>
    <t>162 1 17 16000 02 0000 180</t>
  </si>
  <si>
    <t>124 1 11 01020 02 0000 120</t>
  </si>
  <si>
    <t>120 1 13 01410 01 0000 130</t>
  </si>
  <si>
    <t>162 1 14 02022 02 0000 440</t>
  </si>
  <si>
    <t>498 116 10122 01 0000 140</t>
  </si>
  <si>
    <t>Исполнение доходов областного бюджета Новосибирской области по кодам классификации доходов бюджетов за 2022 год</t>
  </si>
  <si>
    <t>182 1 03 02012 01 0000 110</t>
  </si>
  <si>
    <t>182 1 13 01020 01 0000 130</t>
  </si>
  <si>
    <t>321 1 13 01031 01 0000 130</t>
  </si>
  <si>
    <t>182 1 13 01190 01 0000 130</t>
  </si>
  <si>
    <t>Акцизы на этиловый спирт из непищевого сырья, производимый на территории Российской Федерации (сумма платежа (перерасчеты, недоимка и задолженность по соответствующему платежу, в том числе по отмененному)</t>
  </si>
  <si>
    <t>Дотации бюджетам субъектов Российской Федерации на выравнивание бюджетной обеспеченности</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</si>
  <si>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</si>
  <si>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Дотации бюджетам субъектов Российской Федерации в целях частичной компенсации выпадающих доходов бюджетов субъектов Российской Федерации от применения инвестиционного налогового вычета</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</si>
  <si>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</si>
  <si>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Субсидии бюджетам субъектов Российской Федерации на выплату региональных социальных доплат к пенсии</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</si>
  <si>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</si>
  <si>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реализацию мероприятий государственной программы Российской Федерации "Доступная среда"</t>
  </si>
  <si>
    <t>Субсидии бюджетам субъектов Российской Федерации на поддержку региональных проектов в сфере информационных технологий</t>
  </si>
  <si>
    <t>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</si>
  <si>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</si>
  <si>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государственную поддержку организаций, входящих в систему спортивной подготовки</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</si>
  <si>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</si>
  <si>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</si>
  <si>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</si>
  <si>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</si>
  <si>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</si>
  <si>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Субсидии бюджетам субъектов Российской Федерации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информационно-телекоммуникационной сети "Интернет"</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</si>
  <si>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</si>
  <si>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создание системы долговременного ухода за гражданами пожилого возраста и инвалидами</t>
  </si>
  <si>
    <t>Субсидии бюджетам субъектов Российской Федерации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</si>
  <si>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</si>
  <si>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Субсидии бюджетам субъектов Российской Федерации на развитие паллиативной медицинской помощи</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</si>
  <si>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</si>
  <si>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Субсидии бюджетам субъектов Российской Федерации на государственную поддержку образовательных организаций в целях оснащения (обновления) их компьютерным, мультимедийным, презентационным оборудованием и программным обеспечением в рамках эксперимента по модернизации начального общего, основного общего и среднего общего образования</t>
  </si>
  <si>
    <t>Субсидии бюджетам субъектов Российской Федерации на создание центров цифрового образования детей</t>
  </si>
  <si>
    <t>Субсидии бюджетам субъектов Российской Федерации на оснащение объектов спортивной инфраструктуры спортивно-технологическим оборудованием</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</si>
  <si>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</si>
  <si>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субъектов Российской Федерации на создание новых мест в общеобразовательных организациях, расположенных в сельской местности и поселках городского типа</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</si>
  <si>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</si>
  <si>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бюджетам субъектов Российской Федерации на строительство и реконструкцию (модернизацию) объектов питьевого водоснабжения</t>
  </si>
  <si>
    <t>Субсидии бюджетам субъектов Российской Федерации на государственную поддержку аккредитации ветеринарных лабораторий в национальной системе аккредитации</t>
  </si>
  <si>
    <t>Субсидии бюджетам субъектов Российской Федерации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</si>
  <si>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</si>
  <si>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закупку контейнеров для раздельного накопления твердых коммунальных отходов</t>
  </si>
  <si>
    <t>Субсидии бюджетам субъектов Российской Федерации на повышение эффективности службы занятости</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</si>
  <si>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</si>
  <si>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Субсидии бюджетам субъектов Российской Федерации на осуществление ежемесячных выплат на детей в возрасте от трех до семи лет включительно</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</si>
  <si>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</si>
  <si>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субъектов Российской Федерации на создание новых мест в общеобразовательных организациях в связи с ростом числа обучающихся, вызванным демографическим фактором</t>
  </si>
  <si>
    <t>Субсидии бюджетам субъектов Российской Федерации на создание школ креативных индустрий</t>
  </si>
  <si>
    <t>Субсидии бюджетам субъектов Российской Федерации на создание (обновление) материально-технической базы образовательных организаций, реализующих программы среднего профессионального образования</t>
  </si>
  <si>
    <t>Субсидии бюджетам субъектов Российской Федерации на реализацию региональных проектов модернизации первичного звена здравоохранения</t>
  </si>
  <si>
    <t>Субсидии бюджетам субъектов Российской Федерации на приведение в нормативное состояние автомобильных дорог и искусственных дорожных сооружений</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</si>
  <si>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</si>
  <si>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</si>
  <si>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Субсидии бюджетам субъектов Российской Федерации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</si>
  <si>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Субсидии бюджетам субъектов Российской Федерации на реновацию учреждений отрасли культуры</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</si>
  <si>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</si>
  <si>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</si>
  <si>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</si>
  <si>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субъектов Российской Федерации на создание системы поддержки фермеров и развитие сельской кооперации</t>
  </si>
  <si>
    <t>Субсидии бюджетам субъектов Российской Федерации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</si>
  <si>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Субсидии бюджетам субъектов Российской Федерации на реализацию мероприятий по обеспечению жильем молодых семей</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</si>
  <si>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</si>
  <si>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</si>
  <si>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Субсидии бюджетам субъектов Российской Федерации на развитие сети учреждений культурно-досугового типа</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</si>
  <si>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</si>
  <si>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</si>
  <si>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</si>
  <si>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Субсидии бюджетам субъектов Российской Федерации на поддержку отрасли культуры</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</si>
  <si>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</si>
  <si>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</si>
  <si>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</si>
  <si>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Субсидии бюджетам субъектов Российской Федерации на обеспечение закупки авиационных работ в целях оказания медицинской помощи</t>
  </si>
  <si>
    <t>Субсидии бюджетам субъектов Российской Федерации на реализацию программ формирования современной городской среды</t>
  </si>
  <si>
    <t>Субсидии бюджетам субъектов Российской Федерации на обеспечение комплексного развития сельских территорий</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</si>
  <si>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</si>
  <si>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Субсидии бюджетам субъектов Российской Федерации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</si>
  <si>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Субсидии бюджетам субъектов Российской Федерации на реализацию мероприятий по модернизации школьных систем образования</t>
  </si>
  <si>
    <t>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</si>
  <si>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Субсидии бюджетам субъектов Российской Федерации на софинансирование закупки и монтажа оборудования для создания "умных" спортивных площадок</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</si>
  <si>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</si>
  <si>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</si>
  <si>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субъектов Российской Федерации за счет средств резервного фонда Правительства Российской Федерации</t>
  </si>
  <si>
    <t>Субвенции бюджетам субъектов Российской Федерации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</si>
  <si>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Субвенции бюджетам субъектов Российской Федерации на осуществление переданной органам исполнительной власти субъектов Российской Федерации части полномочия по осуществлению федерального государственного ветеринарного надзора</t>
  </si>
  <si>
    <t>Субвенции бюджетам субъектов Российской Федерации на улучшение экологического состояния гидрографической сети</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</si>
  <si>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</si>
  <si>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</si>
  <si>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</si>
  <si>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</si>
  <si>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</si>
  <si>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</si>
  <si>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</si>
  <si>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</si>
  <si>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</si>
  <si>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</si>
  <si>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 1032-I "О занятости населения в Российской Федерации"</t>
  </si>
  <si>
    <t>Субвенции бюджетам субъектов Российской Федерации на осуществление мер пожарной безопасности и тушение лесных пожаров</t>
  </si>
  <si>
    <t>Субвенции бюджетам субъектов Российской Федерации на увеличение площади лесовосстановления</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</si>
  <si>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</si>
  <si>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Субвенции бюджетам субъектов Российской Федерации на формирование запаса лесных семян для лесовосстановления</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</si>
  <si>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</si>
  <si>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</si>
  <si>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обеспечение жильем граждан, уволенных с военной службы (службы), и приравненных к ним лиц</t>
  </si>
  <si>
    <t>Субвенции бюджетам субъектов Российской Федерации на осуществление ежемесячной выплаты в связи с рождением (усыновлением) первого ребенка</t>
  </si>
  <si>
    <t>Единая субвенция бюджетам субъектов Российской Федерации и бюджету г. Байконура</t>
  </si>
  <si>
    <t>023  2  02  45109  02  0000 150</t>
  </si>
  <si>
    <t>Межбюджетные трансферты, передаваемые бюджетам субъектов Российской Федерации на реализацию пилотного проекта по вовлечению частных медицинских организаций в оказание медико-социальных услуг лицам в возрасте 65 лет и старше</t>
  </si>
  <si>
    <t>006  2  02  45141  02  0000 150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</si>
  <si>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</si>
  <si>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001  2  02  45142  02  0000 150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</si>
  <si>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</si>
  <si>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006  2  02  45142  02  0000 150</t>
  </si>
  <si>
    <t>126  2  02  45161  02  0000 150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</si>
  <si>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</si>
  <si>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126  2  02  45190  02  0000 150</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</si>
  <si>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</si>
  <si>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126  2  02  45192  02  0000 150</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</si>
  <si>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</si>
  <si>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023  2  02  45198  02  0000 150</t>
  </si>
  <si>
    <t>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</si>
  <si>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126  2  02  45216  02  0000 150</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</si>
  <si>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</si>
  <si>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023  2  02  45252  02  0000 150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</si>
  <si>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</si>
  <si>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123  2  02  45289  02  0000 150</t>
  </si>
  <si>
    <t>Межбюджетные трансферты, передаваемые бюджетам субъектов Российской Федерации в целях достижения результатов национального проекта "Производительность труда"</t>
  </si>
  <si>
    <t>136  2  02  45303  02  0000 150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</si>
  <si>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</si>
  <si>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194  2  02  45354  02  0000 150</t>
  </si>
  <si>
    <t>Межбюджетные трансферты, передаваемые бюджетам субъектов Российской Федерации на реализацию мероприятий по созданию и организации работы единой службы оперативной помощи гражданам по номеру "122"</t>
  </si>
  <si>
    <t>136  2  02  45363  02  0000 150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</si>
  <si>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</si>
  <si>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036  2  02  45368  02  0000 150</t>
  </si>
  <si>
    <t>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по возмещению производителям зерновых культур части затрат на производство и реализацию зерновых культур</t>
  </si>
  <si>
    <t>176  2  02  45389  02  0000 150</t>
  </si>
  <si>
    <t>Межбюджетные трансферты, передаваемые бюджетам субъектов Российской Федерации на развитие инфраструктуры дорожного хозяйства</t>
  </si>
  <si>
    <t>176  2  02  45418  02  0000 150</t>
  </si>
  <si>
    <t>Межбюджетные трансферты, передаваемые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</si>
  <si>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126  2  02  45422  02  0000 150</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</si>
  <si>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Российской Федерации, гражданам Украины, гражданам Донецкой Народной Республики, гражданам Луганской Народной Республики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 и затрат по проведению обязательного медицинского освидетельствования указанных лиц</t>
  </si>
  <si>
    <t>036  2  02  45433  02  0000 150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</si>
  <si>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</si>
  <si>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131  2  02  45454  02  0000 150</t>
  </si>
  <si>
    <t>Межбюджетные трансферты, передаваемые бюджетам субъектов Российской Федерации на создание модельных муниципальных библиотек</t>
  </si>
  <si>
    <t>126  2  02  45468  02  0000 150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</si>
  <si>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</si>
  <si>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036  2  02  45472  02  0000 150</t>
  </si>
  <si>
    <t>Межбюджетные трансферты, передаваемые бюджетам субъектов Российской Федерации на возмещение части прямых понесенных затрат на создание и (или) модернизацию объектов агропромышленного комплекса</t>
  </si>
  <si>
    <t>126  2  02  45476  02  0000 150</t>
  </si>
  <si>
    <t>Межбюджетные трансферты, передаваемые бюджетам субъектов Российской Федерации на осуществление медицинской деятельности, связанной с донорством органов человека в целях трансплантации (пересадки)</t>
  </si>
  <si>
    <t>123  2  02  45477  02  0000 150</t>
  </si>
  <si>
    <t>Межбюджетные трансферты, передаваемые бюджетам субъектов Российской Федерации на возмещение затрат по созданию, модернизации и (или) реконструкции объектов инфраструктуры индустриальных парков или промышленных технопарков</t>
  </si>
  <si>
    <t>026  2  02  45593  02  0000 150</t>
  </si>
  <si>
    <t>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</si>
  <si>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176  2  02  45784  02  0000 150</t>
  </si>
  <si>
    <t>Межбюджетные трансферты, передаваемые бюджетам субъектов Российской Федерации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</si>
  <si>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036  2  02  45787  02  0000 150</t>
  </si>
  <si>
    <t>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изделий</t>
  </si>
  <si>
    <t>023  2  02  49001  02  0000 150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</si>
  <si>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</si>
  <si>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026  2  02  49001  02  0000 150</t>
  </si>
  <si>
    <t>126  2  02  49001  02  0000 150</t>
  </si>
  <si>
    <t>Прочие безвозмездные поступления от государственных (муниципальных) организаций в бюджеты субъектов Российской Федерации</t>
  </si>
  <si>
    <t>023  2  18  02010  02  0000 150</t>
  </si>
  <si>
    <t>Доходы бюджетов субъектов Российской Федерации от возврата бюджетными учреждениями остатков субсидий прошлых лет</t>
  </si>
  <si>
    <t>111  2  18  02010  02  0000 150</t>
  </si>
  <si>
    <t>126  2  18  02010  02  0000 150</t>
  </si>
  <si>
    <t>131  2  18  02010  02  0000 150</t>
  </si>
  <si>
    <t>136  2  18  02010  02  0000 150</t>
  </si>
  <si>
    <t>194  2  18  02010  02  0000 150</t>
  </si>
  <si>
    <t>023  2  18  02020  02  0000 150</t>
  </si>
  <si>
    <t>Доходы бюджетов субъектов Российской Федерации от возврата автономными учреждениями остатков субсидий прошлых лет</t>
  </si>
  <si>
    <t>123  2  18  02020  02  0000 150</t>
  </si>
  <si>
    <t>126  2  18  02020  02  0000 150</t>
  </si>
  <si>
    <t>127  2  18  02020  02  0000 150</t>
  </si>
  <si>
    <t>131  2  18  02020  02  0000 150</t>
  </si>
  <si>
    <t>136  2  18  02020  02  0000 150</t>
  </si>
  <si>
    <t>006  2  18  02030  02  0000 150</t>
  </si>
  <si>
    <t>Доходы бюджетов субъектов Российской Федерации от возврата иными организациями остатков субсидий прошлых лет</t>
  </si>
  <si>
    <t>023  2  18  02030  02  0000 150</t>
  </si>
  <si>
    <t>026  2  18  02030  02  0000 150</t>
  </si>
  <si>
    <t>036  2  18  02030  02  0000 150</t>
  </si>
  <si>
    <t>105  2  18  02030  02  0000 150</t>
  </si>
  <si>
    <t>124  2  18  02030  02  0000 150</t>
  </si>
  <si>
    <t>126  2  18  02030  02  0000 150</t>
  </si>
  <si>
    <t>131  2  18  02030  02  0000 150</t>
  </si>
  <si>
    <t>136  2  18  02030  02  0000 150</t>
  </si>
  <si>
    <t>210  2  18  02030  02  0000 150</t>
  </si>
  <si>
    <t>136  2  18  25097  02  0000 150</t>
  </si>
  <si>
    <t>Доходы бюджетов субъектов Российской Федерации от возврата остатков субсидий на создание в общеобразовательных организациях, расположенных в сельской местности и малых городах, условий для занятий физической культурой и спортом из бюджетов муниципальных образований</t>
  </si>
  <si>
    <t>136  2  18  25169  02  0000 150</t>
  </si>
  <si>
    <t>Доходы бюджетов субъектов Российской Федерации от возврата остатков субсидий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из бюджетов муниципальных образований</t>
  </si>
  <si>
    <t>136  2  18  25304  02  0000 150</t>
  </si>
  <si>
    <t>Доходы бюджетов субъектов Российской Федерации от возврата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образований</t>
  </si>
  <si>
    <t>136  2  18  25491  02  0000 150</t>
  </si>
  <si>
    <t>Доходы бюджетов субъектов Российской Федерации от возврата остатков субсидий на создание новых мест в образовательных организациях различных типов для реализации дополнительных общеразвивающих программ всех направленностей из бюджетов муниципальных образований</t>
  </si>
  <si>
    <t>124  2  18  25497  02  0000 150</t>
  </si>
  <si>
    <t>Доходы бюджетов субъектов Российской Федерации от возврата остатков субсидий на реализацию мероприятий по обеспечению жильем молодых семей из бюджетов муниципальных образований</t>
  </si>
  <si>
    <t>036  2  18  25502  02  0000 150</t>
  </si>
  <si>
    <t>Доходы бюджетов субъектов Российской Федерации от возврата остатков субсидий на стимулирование развития приоритетных подотраслей агропромышленного комплекса и развитие малых форм хозяйствования из бюджетов муниципальных образований</t>
  </si>
  <si>
    <t>036  2  18  25508  02  0000 150</t>
  </si>
  <si>
    <t>Доходы бюджетов субъектов Российской Федерации от возврата остатков субсидий на поддержку сельскохозяйственного производства по отдельным подотраслям растениеводства и животноводства из бюджетов муниципальных образований</t>
  </si>
  <si>
    <t>210  2  18  25555  02  0000 150</t>
  </si>
  <si>
    <t>Доходы бюджетов субъектов Российской Федерации от возврата остатков субсидий на реализацию программ формирования современной городской среды из бюджетов муниципальных образований</t>
  </si>
  <si>
    <t>036  2  18  25576  02  0000 150</t>
  </si>
  <si>
    <t>Доходы бюджетов субъектов Российской Федерации от возврата остатков субсидий на обеспечение комплексного развития сельских территорий из бюджетов муниципальных образований</t>
  </si>
  <si>
    <t>036  2  18  27576  02  0000 150</t>
  </si>
  <si>
    <t>Доходы бюджетов субъектов Российской Федерации от возврата остатков субсидий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из бюджетов муниципальных образований</t>
  </si>
  <si>
    <t>023  2  18  35082  02  0000 150</t>
  </si>
  <si>
    <t>Доходы бюджетов субъектов Российской Федерации от возврата остатков субвенций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муниципальных образований</t>
  </si>
  <si>
    <t>181  2  18  35118  02  0000 150</t>
  </si>
  <si>
    <t>Доходы бюджетов субъектов Российской Федерации от возврата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образований</t>
  </si>
  <si>
    <t>205  2  18  35120  02  0000 150</t>
  </si>
  <si>
    <t>Доходы бюджетов субъектов Российской Федерации от возврата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муниципальных образований</t>
  </si>
  <si>
    <t>124  2  18  35135  02  0000 150</t>
  </si>
  <si>
    <t>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из бюджетов муниципальных образований</t>
  </si>
  <si>
    <t>136  2  18  45303  02  0000 150</t>
  </si>
  <si>
    <t>Доходы бюджетов субъектов Российской Федерации от возврата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образований</t>
  </si>
  <si>
    <t>023  2  18  52900  02  0000 150</t>
  </si>
  <si>
    <t>Доходы бюджетов субъектов Российской Федерации от возврата остатков межбюджетных трансфертов прошлых лет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бюджета Пенсионного фонда Российской Федерации</t>
  </si>
  <si>
    <t>126  2  18  55622  02  0000 150</t>
  </si>
  <si>
    <t>Доходы бюджетов субъектов Российской Федерации от возврата остатков межбюджетных трансфертов на финансовое обеспечение проведения углубленной диспансеризации застрахованных по обязательному медицинскому страхованию лиц, перенесших новую коронавирусную инфекцию (COVID-19), в рамках реализации территориальной программы обязательного медицинского страхования из бюджетов территориальных фондов обязательного медицинского страхования</t>
  </si>
  <si>
    <t>023  2  18  60010  02  0000 150</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</si>
  <si>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</si>
  <si>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026  2  18  60010  02  0000 150</t>
  </si>
  <si>
    <t>036  2  18  60010  02  0000 150</t>
  </si>
  <si>
    <t>105  2  18  60010  02  0000 150</t>
  </si>
  <si>
    <t>111  2  18  60010  02  0000 150</t>
  </si>
  <si>
    <t>115  2  18  60010  02  0000 150</t>
  </si>
  <si>
    <t>124  2  18  60010  02  0000 150</t>
  </si>
  <si>
    <t>127  2  18  60010  02  0000 150</t>
  </si>
  <si>
    <t>130  2  18  60010  02  0000 150</t>
  </si>
  <si>
    <t>131  2  18  60010  02  0000 150</t>
  </si>
  <si>
    <t>136  2  18  60010  02  0000 150</t>
  </si>
  <si>
    <t>176  2  18  60010  02  0000 150</t>
  </si>
  <si>
    <t>181  2  18  60010  02  0000 150</t>
  </si>
  <si>
    <t>205  2  18  60010  02  0000 150</t>
  </si>
  <si>
    <t>210  2  18  60010  02  0000 150</t>
  </si>
  <si>
    <t>023  2  19  25007  02  0000 150</t>
  </si>
  <si>
    <t>Возврат остатков субсидий на выплату региональных социальных доплат к пенсии из бюджетов субъектов Российской Федерации</t>
  </si>
  <si>
    <t>124  2  19  25021  02  0000 150</t>
  </si>
  <si>
    <t>Возврат остатков субсидий на стимулирование программ развития жилищного строительства субъектов Российской Федерации из бюджетов субъектов Российской Федерации</t>
  </si>
  <si>
    <t>023  2  19  25084  02  0000 150</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</si>
  <si>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</si>
  <si>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023  2  19  25086  02  0000 150</t>
  </si>
  <si>
    <t>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t>
  </si>
  <si>
    <t>136  2  19  25097  02  0000 150</t>
  </si>
  <si>
    <t>Возврат остатков субсидий на создание в общеобразовательных организациях, расположенных в сельской местности и малых городах, условий для занятий физической культурой и спортом из бюджетов субъектов Российской Федерации</t>
  </si>
  <si>
    <t>126  2  19  25114  02  0000 150</t>
  </si>
  <si>
    <t>Возврат остатков субсидий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 из бюджетов субъектов Российской Федерации</t>
  </si>
  <si>
    <t>194  2  19  25117  02  0000 150</t>
  </si>
  <si>
    <t>Возврат остатков субсидий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сети "Интернет", из бюджетов субъектов Российской Федерации</t>
  </si>
  <si>
    <t>126  2  19  25138  02  0000 150</t>
  </si>
  <si>
    <t>Возврат остатков субсидий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</si>
  <si>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136  2  19  25169  02  0000 150</t>
  </si>
  <si>
    <t>Возврат остатков субсидий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из бюджетов субъектов Российской Федерации</t>
  </si>
  <si>
    <t>136  2  19  25173  02  0000 150</t>
  </si>
  <si>
    <t>Возврат остатков субсидий на создание детских технопарков "Кванториум" из бюджетов субъектов Российской Федерации</t>
  </si>
  <si>
    <t>126  2  19  25201  02  0000 150</t>
  </si>
  <si>
    <t>Возврат остатков субсидий в целях развития паллиативной медицинской помощи из бюджетов субъектов Российской Федерации</t>
  </si>
  <si>
    <t>126  2  19  25202  02  0000 150</t>
  </si>
  <si>
    <t>Возврат остатков субсидий на реализацию мероприятий по предупреждению и борьбе с социально значимыми инфекционными заболеваниями из бюджетов субъектов Российской Федерации</t>
  </si>
  <si>
    <t>136  2  19  25255  02  0000 150</t>
  </si>
  <si>
    <t>Возврат остатков субсидий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 из бюджетов субъектов Российской Федерации</t>
  </si>
  <si>
    <t>136  2  19  25256  02  0000 150</t>
  </si>
  <si>
    <t>Возврат остатков субсидий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</si>
  <si>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115  2  19  25299  02  0000 150</t>
  </si>
  <si>
    <t>Возврат остатков субсидий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из бюджетов субъектов Российской Федерации</t>
  </si>
  <si>
    <t>023  2  19  25302  02  0000 150</t>
  </si>
  <si>
    <t>Возврат остатков субсидий на осуществление ежемесячных выплат на детей в возрасте от трех до семи лет включительно из бюджетов субъектов Российской Федерации</t>
  </si>
  <si>
    <t>136  2  19  25304  02  0000 150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</si>
  <si>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субъектов Российской Федерации</t>
  </si>
  <si>
    <t>126  2  19  25365  02  0000 150</t>
  </si>
  <si>
    <t>Возврат остатков субсидий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из бюджетов субъектов Российской Федерации</t>
  </si>
  <si>
    <t>023  2  19  25404  02  0000 150</t>
  </si>
  <si>
    <t>Возврат остатков субсидий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 из бюджетов субъектов Российской Федерации</t>
  </si>
  <si>
    <t>023  2  19  25462  02  0000 150</t>
  </si>
  <si>
    <t>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</si>
  <si>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131  2  19  25467  02  0000 150</t>
  </si>
  <si>
    <t>Возврат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субъектов Российской Федерации</t>
  </si>
  <si>
    <t>036  2  19  25480  02  0000 150</t>
  </si>
  <si>
    <t>Возврат остатков субсидий на создание системы поддержки фермеров и развитие сельской кооперации из бюджетов субъектов Российской Федерации</t>
  </si>
  <si>
    <t>136  2  19  25491  02  0000 150</t>
  </si>
  <si>
    <t>Возврат остатков субсидий на создание новых мест в образовательных организациях различных типов для реализации дополнительных общеразвивающих программ всех направленностей из бюджетов субъектов Российской Федерации</t>
  </si>
  <si>
    <t>124  2  19  25497  02  0000 150</t>
  </si>
  <si>
    <t>Возврат остатков субсидий на реализацию мероприятий по обеспечению жильем молодых семей из бюджетов субъектов Российской Федерации</t>
  </si>
  <si>
    <t>036  2  19  25502  02  0000 150</t>
  </si>
  <si>
    <t>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t>
  </si>
  <si>
    <t>036  2  19  25508  02  0000 150</t>
  </si>
  <si>
    <t>Возврат остатков субсидий на поддержку сельскохозяйственного производства по отдельным подотраслям растениеводства и животноводства из бюджетов субъектов Российской Федерации</t>
  </si>
  <si>
    <t>131  2  19  25519  02  0000 150</t>
  </si>
  <si>
    <t>Возврат остатков субсидий на поддержку отрасли культуры из бюджетов субъектов Российской Федерации</t>
  </si>
  <si>
    <t>026  2  19  25527  02  0000 150</t>
  </si>
  <si>
    <t>Возврат остатков субсидий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из бюджетов субъектов Российской Федерации</t>
  </si>
  <si>
    <t>210  2  19  25555  02  0000 150</t>
  </si>
  <si>
    <t>Возврат остатков субсидий на реализацию программ формирования современной городской среды из бюджетов субъектов Российской Федерации</t>
  </si>
  <si>
    <t>036  2  19  25576  02  0000 150</t>
  </si>
  <si>
    <t>Возврат остатков субсидий на обеспечение комплексного развития сельских территорий из бюджетов субъектов Российской Федерации</t>
  </si>
  <si>
    <t>036  2  19  27576  02  0000 150</t>
  </si>
  <si>
    <t>Возврат остатков субсидий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из бюджетов субъектов Российской Федерации</t>
  </si>
  <si>
    <t>181  2  19  35118  02  0000 150</t>
  </si>
  <si>
    <t>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субъектов Российской Федерации</t>
  </si>
  <si>
    <t>205  2  19  35120  02  0000 150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</si>
  <si>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субъектов Российской Федерации</t>
  </si>
  <si>
    <t>130  2  19  35129  02  0000 150</t>
  </si>
  <si>
    <t>Возврат остатков субвенций на осуществление отдельных полномочий в области лесных отношений из бюджетов субъектов Российской Федерации</t>
  </si>
  <si>
    <t>124  2  19  35135  02  0000 150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</si>
  <si>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из бюджетов субъектов Российской Федерации</t>
  </si>
  <si>
    <t>023  2  19  35250  02  0000 150</t>
  </si>
  <si>
    <t>Возврат остатков субвенций на оплату жилищно-коммунальных услуг отдельным категориям граждан из бюджетов субъектов Российской Федерации</t>
  </si>
  <si>
    <t>023  2  19  35290  02  0000 150</t>
  </si>
  <si>
    <t>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субъектов Российской Федерации</t>
  </si>
  <si>
    <t>023  2  19  35380  02  0000 150</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</si>
  <si>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t>
  </si>
  <si>
    <t>130  2  19  35429  02  0000 150</t>
  </si>
  <si>
    <t>Возврат остатков субвенций на увеличение площади лесовосстановления из бюджетов субъектов Российской Федерации</t>
  </si>
  <si>
    <t>023  2  19  35573  02  0000 150</t>
  </si>
  <si>
    <t>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t>
  </si>
  <si>
    <t>181  2  19  35900  02  0000 150</t>
  </si>
  <si>
    <t>Возврат остатков единой субвенции из бюджетов субъектов Российской Федерации</t>
  </si>
  <si>
    <t>023  2  19  45109  02  0000 150</t>
  </si>
  <si>
    <t>Возврат остатков иных межбюджетных трансфертов на реализацию пилотного проекта по вовлечению частных медицинских организаций в оказание медико-социальных услуг лицам в возрасте 65 лет и старше из бюджетов субъектов Российской Федерации</t>
  </si>
  <si>
    <t>126  2  19  45136  02  0000 150</t>
  </si>
  <si>
    <t>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</si>
  <si>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136  2  19  45303  02  0000 150</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</si>
  <si>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субъектов Российской Федерации</t>
  </si>
  <si>
    <t>176  2  19  45393  02  0000 150</t>
  </si>
  <si>
    <t>Возврат остатков иных межбюджетных трансфертов на финансовое обеспечение дорожной деятельности в рамках реализации национального проекта "Безопасные и качественные автомобильные дороги" из бюджетов субъектов Российской Федерации</t>
  </si>
  <si>
    <t>126  2  19  45622  02  0000 150</t>
  </si>
  <si>
    <t>Возврат остатков иных межбюджетных трансфертов в целях финансового обеспечения расходных обязательств субъектов Российской Федерации и г. Байконура по предоставлению межбюджетных трансфертов бюджету соответствующего территориального фонда обязательного медицинского страхования на финансовое обеспечение проведения углубленной диспансеризации застрахованных по обязательному медицинскому страхованию лиц, перенесших новую коронавирусную инфекцию (COVID-19), в рамках реализации территориальной программы обязательного медицинского страхования за счет средств резервного фонда Правительства Российской Федерации из бюджетов субъектов Российской Федерации</t>
  </si>
  <si>
    <t>136  2  19  45634  02  0000 150</t>
  </si>
  <si>
    <t>Возврат остатков иных межбюджетных трансфертов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 за счет средств резервного фонда Правительства Российской Федерации из бюджетов субъектов Российской Федерации</t>
  </si>
  <si>
    <t>023  2  19  90000  02  0000 150</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</si>
  <si>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</si>
  <si>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026  2  19  90000  02  0000 150</t>
  </si>
  <si>
    <t>036  2  19  90000  02  0000 150</t>
  </si>
  <si>
    <t>181  2  19  90000  02  0000 150</t>
  </si>
  <si>
    <t>194  2  19  90000  02  0000 150</t>
  </si>
  <si>
    <t>Предоставление негосударственными организациями грантов для получателей средств бюджетов субъектов Российской Федерации</t>
  </si>
  <si>
    <t>БЕЗВОЗМЕЗДНЫЕ ПОСТУПЛЕНИЯ ОТ ДРУГИХ БЮДЖЕТОВ БЮДЖЕТНОЙ СИСТЕМЫ РОССИЙСКОЙ ФЕДЕРАЦИИ</t>
  </si>
  <si>
    <t>БЕЗВОЗМЕЗДНЫЕ ПОСТУПЛЕНИЯ ОТ ГОСУДАРСТВЕННЫХ (МУНИЦИПАЛЬНЫХ) ОРГАНИЗАЦИЙ</t>
  </si>
  <si>
    <t>БЕЗВОЗМЕЗДНЫЕ ПОСТУПЛЕНИЯ ОТ НЕГОСУДАРСТВЕННЫХ ОРГАНИЗАЦИЙ</t>
  </si>
  <si>
    <t>ВОЗВРАТ ОСТАТКОВ СУБСИДИЙ, СУБВЕНЦИЙ И ИНЫХ МЕЖБЮДЖЕТНЫХ ТРАНСФЕРТОВ, ИМЕЮЩИХ ЦЕЛЕВОЕ НАЗНАЧЕНИЕ, ПРОШЛЫХ ЛЕТ</t>
  </si>
  <si>
    <t>ВСЕГО ДОХОДОВ</t>
  </si>
  <si>
    <t xml:space="preserve"> БЕЗВОЗМЕЗДНЫЕ ПОСТУПЛЕНИЯ</t>
  </si>
  <si>
    <t>Дотации бюджетам бюджетной системы Российской Федерации</t>
  </si>
  <si>
    <t>181 2 02 15001 02 0000 150</t>
  </si>
  <si>
    <t>181 2 02 15009 02 0000 150</t>
  </si>
  <si>
    <t>181 2 02 15012 02 0000 150</t>
  </si>
  <si>
    <t>181 2 02 15549 02 0000 150</t>
  </si>
  <si>
    <t>Субсидии бюджетам бюджетной системы Российской Федерации (межбюджетные субсидии)</t>
  </si>
  <si>
    <t>023 2 02 25007 02 0000 150</t>
  </si>
  <si>
    <t>124 2 02 25021 02 0000 150</t>
  </si>
  <si>
    <t>136 2 02 25027 02 0000 150</t>
  </si>
  <si>
    <t>194 2 02 25028 02 0000 150</t>
  </si>
  <si>
    <t>130 2 02 25065 02 0000 150</t>
  </si>
  <si>
    <t>136 2 02 25066 02 0000 150</t>
  </si>
  <si>
    <t>127 2 02 25081 02 0000 150</t>
  </si>
  <si>
    <t>023 2 02 25082 02 0000 150</t>
  </si>
  <si>
    <t>023 2 02 25084 02 0000 150</t>
  </si>
  <si>
    <t>023 2 02 25086 02 0000 150</t>
  </si>
  <si>
    <t>136 2 02 25097 02 0000 150</t>
  </si>
  <si>
    <t>126 2 02 25114 02 0000 150</t>
  </si>
  <si>
    <t>194 2 02 25117 02 0000 150</t>
  </si>
  <si>
    <t>126 2 02 25138 02 0000 150</t>
  </si>
  <si>
    <t>023 2 02 25163 02 0000 150</t>
  </si>
  <si>
    <t>136 2 02 25169 02 0000 150</t>
  </si>
  <si>
    <t>136 2 02 25187 02 0000 150</t>
  </si>
  <si>
    <t>126 2 02 25201 02 0000 150</t>
  </si>
  <si>
    <t>126 2 02 25202 02 0000 150</t>
  </si>
  <si>
    <t>136 2 02 25208 02 0000 150</t>
  </si>
  <si>
    <t>136 2 02 25219 02 0000 150</t>
  </si>
  <si>
    <t>127 2 02 25228 02 0000 150</t>
  </si>
  <si>
    <t>127 2 02 25229 02 0000 150</t>
  </si>
  <si>
    <t>136 2 02 25230 02 0000 150</t>
  </si>
  <si>
    <t>136 2 02 25232 02 0000 150</t>
  </si>
  <si>
    <t>210 2 02 25243 02 0000 150</t>
  </si>
  <si>
    <t>111 2 02 25251 02 0000 150</t>
  </si>
  <si>
    <t>136 2 02 25255 02 0000 150</t>
  </si>
  <si>
    <t>136 2 02 25256 02 0000 150</t>
  </si>
  <si>
    <t>210 2 02 25269 02 0000 150</t>
  </si>
  <si>
    <t>023 2 02 25291 02 0000 150</t>
  </si>
  <si>
    <t>115 2 02 25299 02 0000 150</t>
  </si>
  <si>
    <t>023 2 02 25302 02 0000 150</t>
  </si>
  <si>
    <t>136 2 02 25304 02 0000 150</t>
  </si>
  <si>
    <t>136 2 02 25305 02 0000 150</t>
  </si>
  <si>
    <t>131 2 02 25353 02 0000 150</t>
  </si>
  <si>
    <t>136 2 02 25359 02 0000 150</t>
  </si>
  <si>
    <t>126 2 02 25365 02 0000 150</t>
  </si>
  <si>
    <t>176 2 02 25394 02 0000 150</t>
  </si>
  <si>
    <t>126 2 02 25402 02 0000 150</t>
  </si>
  <si>
    <t>023 2 02 25404 02 0000 150</t>
  </si>
  <si>
    <t>136 2 02 25412 02 0000 150</t>
  </si>
  <si>
    <t>131 2 02 25455 02 0000 150</t>
  </si>
  <si>
    <t>023 2 02 25462 02 0000 150</t>
  </si>
  <si>
    <t>131 2 02 25466 02 0000 150</t>
  </si>
  <si>
    <t>131 2 02 25467 02 0000 150</t>
  </si>
  <si>
    <t>036 2 02 25480 02 0000 150</t>
  </si>
  <si>
    <t>136 2 02 25491 02 0000 150</t>
  </si>
  <si>
    <t>124 2 02 25497 02 0000 150</t>
  </si>
  <si>
    <t>036 2 02 25502 02 0000 150</t>
  </si>
  <si>
    <t>036 2 02 25508 02 0000 150</t>
  </si>
  <si>
    <t>131 2 02 25513 02 0000 150</t>
  </si>
  <si>
    <t>023 2 02 25514 02 0000 150</t>
  </si>
  <si>
    <t>105 2 02 25516 02 0000 150</t>
  </si>
  <si>
    <t>131 2 02 25517 02 0000 150</t>
  </si>
  <si>
    <t>131 2 02 25519 02 0000 150</t>
  </si>
  <si>
    <t>136 2 02 25520 02 0000 150</t>
  </si>
  <si>
    <t>021 2 02 25525 02 0000 150</t>
  </si>
  <si>
    <t>026 2 02 25527 02 0000 150</t>
  </si>
  <si>
    <t>126 2 02 25554 02 0000 150</t>
  </si>
  <si>
    <t>210 2 02 25555 02 0000 150</t>
  </si>
  <si>
    <t>036 2 02 25576 02 0000 150</t>
  </si>
  <si>
    <t>126 2 02 25586 02 0000 150</t>
  </si>
  <si>
    <t>036 2 02 25598 02 0000 150</t>
  </si>
  <si>
    <t>136 2 02 25750 02 0000 150</t>
  </si>
  <si>
    <t>126 2 02 25752 02 0000 150</t>
  </si>
  <si>
    <t>127 2 02 25753 02 0000 150</t>
  </si>
  <si>
    <t>127 2 02 27139 02 0000 150</t>
  </si>
  <si>
    <t>036 2 02 27576 02 0000 150</t>
  </si>
  <si>
    <t>036 2 02 29001 02 0000 150</t>
  </si>
  <si>
    <t>Субвенции бюджетам бюджетной системы Российской Федерации</t>
  </si>
  <si>
    <t>176 2 02 35067 02 0000 150</t>
  </si>
  <si>
    <t>111 2 02 35074 02 0000 150</t>
  </si>
  <si>
    <t>130 2 02 35090 02 0000 150</t>
  </si>
  <si>
    <t>181 2 02 35118 02 0000 150</t>
  </si>
  <si>
    <t>205 2 02 35120 02 0000 150</t>
  </si>
  <si>
    <t>130 2 02 35128 02 0000 150</t>
  </si>
  <si>
    <t>130 2 02 35129 02 0000 150</t>
  </si>
  <si>
    <t>124 2 02 35134 02 0000 150</t>
  </si>
  <si>
    <t>124 2 02 35135 02 0000 150</t>
  </si>
  <si>
    <t>124 2 02 35176 02 0000 150</t>
  </si>
  <si>
    <t>023 2 02 35220 02 0000 150</t>
  </si>
  <si>
    <t>023 2 02 35240 02 0000 150</t>
  </si>
  <si>
    <t>023 2 02 35250 02 0000 150</t>
  </si>
  <si>
    <t>023 2 02 35290 02 0000 150</t>
  </si>
  <si>
    <t>130 2 02 35345 02 0000 150</t>
  </si>
  <si>
    <t>130 2 02 35429 02 0000 150</t>
  </si>
  <si>
    <t>130 2 02 35430 02 0000 150</t>
  </si>
  <si>
    <t>130 2 02 35431 02 0000 150</t>
  </si>
  <si>
    <t>130 2 02 35432 02 0000 150</t>
  </si>
  <si>
    <t>126 2 02 35460 02 0000 150</t>
  </si>
  <si>
    <t>124 2 02 35485 02 0000 150</t>
  </si>
  <si>
    <t>023 2 02 35573 02 0000 150</t>
  </si>
  <si>
    <t>181 2 02 35900 02 0000 150</t>
  </si>
  <si>
    <t>Иные межбюджетные трансферты</t>
  </si>
  <si>
    <t>210 2 03 02030 02 0000 150</t>
  </si>
  <si>
    <t>210 2 03 02040 02 0000 150</t>
  </si>
  <si>
    <t>210 2 03 02080 02 0000 150</t>
  </si>
  <si>
    <t>124 2 03 02099 02 0000 150</t>
  </si>
  <si>
    <t>127 2 03 02099 02 0000 150</t>
  </si>
  <si>
    <t>131 2 03 02099 02 0000 150</t>
  </si>
  <si>
    <t>023 2 04 02010 02 0000 150</t>
  </si>
  <si>
    <t>105 2 04 02010 02 0000 150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</si>
  <si>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</si>
  <si>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000 2 00 00000 00 0000 000 </t>
  </si>
  <si>
    <t xml:space="preserve">000 2 02 00000 00 0000 000 </t>
  </si>
  <si>
    <t xml:space="preserve">000 2 02 10000 00 0000 150 </t>
  </si>
  <si>
    <t>000 2 02 20000 00 0000 150</t>
  </si>
  <si>
    <t xml:space="preserve">000 2 02 30000 00 0000 150 </t>
  </si>
  <si>
    <t>000 2 02 40000 00 0000 150</t>
  </si>
  <si>
    <t xml:space="preserve">000 2 03 00000 00 0000 000 </t>
  </si>
  <si>
    <t>000 2 04 00000 00 0000 000</t>
  </si>
  <si>
    <t xml:space="preserve">000 2 18 00000 00 0000 000 </t>
  </si>
  <si>
    <t xml:space="preserve">000 2 19 00000 00 0000 000 </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</si>
  <si>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</si>
  <si>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</si>
  <si>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</si>
  <si>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000  2  02  49001  02  0000 150</t>
  </si>
  <si>
    <t>000  2  18  02010  02  0000 150</t>
  </si>
  <si>
    <t>000  2  18  02020  02  0000 150</t>
  </si>
  <si>
    <t>000  2  18  02030  02  0000 150</t>
  </si>
  <si>
    <t>000  2  18  60010  02  0000 150</t>
  </si>
  <si>
    <t>000  2  19  90000  02  0000 150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</si>
</sst>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0\ \ 0\ \ 00\ \ 00000\ \ 00\ \ 0000\ 000"/>
    <numFmt numFmtId="167" formatCode="#,##0.00;[Red]\-#,##0.00;0.00"/>
  </numFmts>
  <fonts count="26" x14ac:knownFonts="1">
    <font>
      <sz val="11"/>
      <color theme="1"/>
      <name val="Calibri"/>
      <family val="2"/>
      <charset val="204"/>
      <scheme val="minor"/>
    </font>
    <font>
      <sz val="10"/>
      <name val="Arial"/>
      <family val="2"/>
      <charset val="204"/>
    </font>
    <font>
      <sz val="10"/>
      <name val="Times New Roman"/>
      <family val="1"/>
      <charset val="204"/>
    </font>
    <font>
      <sz val="10"/>
      <name val="Arial"/>
      <family val="2"/>
      <charset val="204"/>
    </font>
    <font>
      <sz val="10"/>
      <name val="Arial Cyr"/>
      <charset val="204"/>
    </font>
    <font>
      <sz val="10"/>
      <name val="Arial"/>
      <family val="2"/>
      <charset val="204"/>
    </font>
    <font>
      <sz val="10"/>
      <name val="Arial"/>
      <family val="2"/>
      <charset val="204"/>
    </font>
    <font>
      <sz val="10"/>
      <name val="Arial"/>
      <family val="2"/>
      <charset val="204"/>
    </font>
    <font>
      <sz val="10"/>
      <name val="Arial"/>
      <family val="2"/>
      <charset val="204"/>
    </font>
    <font>
      <sz val="10"/>
      <color theme="1"/>
      <name val="Times New Roman Cyr"/>
      <family val="1"/>
      <charset val="204"/>
    </font>
    <font>
      <sz val="10"/>
      <color theme="1"/>
      <name val="Times New Roman Cyr"/>
      <charset val="204"/>
    </font>
    <font>
      <sz val="10"/>
      <color theme="1"/>
      <name val="Times New Roman"/>
      <family val="1"/>
      <charset val="204"/>
    </font>
    <font>
      <sz val="8"/>
      <color rgb="FF000000"/>
      <name val="Arial"/>
      <family val="2"/>
      <charset val="204"/>
    </font>
    <font>
      <sz val="10"/>
      <name val="Arial"/>
      <family val="2"/>
      <charset val="204"/>
    </font>
    <font>
      <sz val="10"/>
      <color theme="1"/>
      <name val="Arial"/>
      <family val="2"/>
      <charset val="204"/>
    </font>
    <font>
      <b/>
      <sz val="10"/>
      <color theme="1"/>
      <name val="Times New Roman Cyr"/>
      <family val="1"/>
      <charset val="204"/>
    </font>
    <font>
      <b/>
      <sz val="10"/>
      <color theme="1"/>
      <name val="Times New Roman"/>
      <family val="1"/>
      <charset val="204"/>
    </font>
    <font>
      <b/>
      <sz val="12"/>
      <color theme="1"/>
      <name val="Times New Roman Cyr"/>
      <family val="1"/>
      <charset val="204"/>
    </font>
    <font>
      <sz val="12"/>
      <color theme="1"/>
      <name val="Times New Roman Cyr"/>
      <family val="1"/>
      <charset val="204"/>
    </font>
    <font>
      <sz val="9"/>
      <color theme="1"/>
      <name val="Times New Roman Cyr"/>
      <charset val="204"/>
    </font>
    <font>
      <b/>
      <sz val="10"/>
      <color theme="1"/>
      <name val="Times New Roman Cyr"/>
      <charset val="204"/>
    </font>
    <font>
      <b/>
      <sz val="10"/>
      <color theme="1"/>
      <name val="Arial"/>
      <family val="2"/>
      <charset val="204"/>
    </font>
    <font>
      <sz val="8"/>
      <color theme="1"/>
      <name val="Arial"/>
      <family val="2"/>
      <charset val="204"/>
    </font>
    <font>
      <b/>
      <sz val="8"/>
      <name val="Arial"/>
      <charset val="204"/>
    </font>
    <font>
      <sz val="11"/>
      <color theme="1"/>
      <name val="Calibri"/>
      <family val="2"/>
      <charset val="204"/>
      <scheme val="minor"/>
    </font>
    <font>
      <b/>
      <sz val="1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s>
  <cellStyleXfs count="14">
    <xf numFmtId="0" fontId="0" fillId="0" borderId="0"/>
    <xf numFmtId="0" fontId="1" fillId="0" borderId="0"/>
    <xf numFmtId="0" fontId="3" fillId="0" borderId="0"/>
    <xf numFmtId="0" fontId="2" fillId="0" borderId="0"/>
    <xf numFmtId="0" fontId="4" fillId="0" borderId="0"/>
    <xf numFmtId="0" fontId="3" fillId="0" borderId="0"/>
    <xf numFmtId="0" fontId="5" fillId="0" borderId="0"/>
    <xf numFmtId="0" fontId="6" fillId="0" borderId="0"/>
    <xf numFmtId="0" fontId="2" fillId="0" borderId="0"/>
    <xf numFmtId="0" fontId="7" fillId="0" borderId="0"/>
    <xf numFmtId="0" fontId="8" fillId="0" borderId="0"/>
    <xf numFmtId="0" fontId="12" fillId="0" borderId="3">
      <alignment horizontal="left" wrapText="1" indent="2"/>
    </xf>
    <xf numFmtId="0" fontId="13" fillId="0" borderId="0"/>
    <xf numFmtId="9" fontId="24" fillId="0" borderId="0" applyFont="0" applyFill="0" applyBorder="0" applyAlignment="0" applyProtection="0"/>
  </cellStyleXfs>
  <cellXfs count="79">
    <xf numFmtId="0" fontId="0" fillId="0" borderId="0" xfId="0"/>
    <xf numFmtId="49" fontId="9" fillId="2" borderId="1" xfId="0" applyNumberFormat="1" applyFont="1" applyFill="1" applyBorder="1" applyAlignment="1">
      <alignment horizontal="center" vertical="top" wrapText="1"/>
    </xf>
    <xf numFmtId="0" fontId="11" fillId="2" borderId="1" xfId="1" applyNumberFormat="1" applyFont="1" applyFill="1" applyBorder="1" applyAlignment="1" applyProtection="1">
      <alignment horizontal="left" vertical="top" wrapText="1"/>
      <protection hidden="1"/>
    </xf>
    <xf numFmtId="164" fontId="11" fillId="2" borderId="1" xfId="1" applyNumberFormat="1" applyFont="1" applyFill="1" applyBorder="1" applyAlignment="1">
      <alignment horizontal="right"/>
    </xf>
    <xf numFmtId="165" fontId="11" fillId="2" borderId="1" xfId="1" applyNumberFormat="1" applyFont="1" applyFill="1" applyBorder="1" applyAlignment="1" applyProtection="1">
      <alignment horizontal="right"/>
      <protection hidden="1"/>
    </xf>
    <xf numFmtId="164" fontId="14" fillId="2" borderId="0" xfId="1" applyNumberFormat="1" applyFont="1" applyFill="1" applyAlignment="1"/>
    <xf numFmtId="0" fontId="14" fillId="2" borderId="0" xfId="1" applyFont="1" applyFill="1" applyAlignment="1"/>
    <xf numFmtId="0" fontId="10" fillId="2" borderId="1" xfId="0" applyFont="1" applyFill="1" applyBorder="1" applyAlignment="1">
      <alignment horizontal="left" vertical="top" wrapText="1"/>
    </xf>
    <xf numFmtId="49" fontId="15" fillId="2" borderId="1" xfId="0" applyNumberFormat="1" applyFont="1" applyFill="1" applyBorder="1" applyAlignment="1">
      <alignment horizontal="center" vertical="top" wrapText="1"/>
    </xf>
    <xf numFmtId="0" fontId="16" fillId="2" borderId="1" xfId="1" applyNumberFormat="1" applyFont="1" applyFill="1" applyBorder="1" applyAlignment="1" applyProtection="1">
      <alignment horizontal="left" vertical="top" wrapText="1"/>
      <protection hidden="1"/>
    </xf>
    <xf numFmtId="164" fontId="16" fillId="2" borderId="1" xfId="1" applyNumberFormat="1" applyFont="1" applyFill="1" applyBorder="1" applyAlignment="1">
      <alignment horizontal="right"/>
    </xf>
    <xf numFmtId="165" fontId="16" fillId="2" borderId="1" xfId="1" applyNumberFormat="1" applyFont="1" applyFill="1" applyBorder="1" applyAlignment="1" applyProtection="1">
      <alignment horizontal="right"/>
      <protection hidden="1"/>
    </xf>
    <xf numFmtId="0" fontId="17" fillId="2" borderId="0" xfId="0" applyFont="1" applyFill="1" applyBorder="1" applyAlignment="1">
      <alignment horizontal="center" vertical="center" wrapText="1"/>
    </xf>
    <xf numFmtId="0" fontId="0" fillId="2" borderId="0" xfId="0" applyFont="1" applyFill="1" applyAlignment="1">
      <alignment wrapText="1"/>
    </xf>
    <xf numFmtId="0" fontId="14" fillId="2" borderId="0" xfId="1" applyFont="1" applyFill="1"/>
    <xf numFmtId="0" fontId="17" fillId="2" borderId="2"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9" fillId="2" borderId="2" xfId="0" applyFont="1" applyFill="1" applyBorder="1" applyAlignment="1">
      <alignment horizontal="right" vertical="center" wrapText="1"/>
    </xf>
    <xf numFmtId="0" fontId="16" fillId="2" borderId="1" xfId="0" applyFont="1" applyFill="1" applyBorder="1" applyAlignment="1">
      <alignment horizontal="center" vertical="center" wrapText="1"/>
    </xf>
    <xf numFmtId="49" fontId="20" fillId="2" borderId="1" xfId="0" applyNumberFormat="1" applyFont="1" applyFill="1" applyBorder="1" applyAlignment="1">
      <alignment horizontal="center" vertical="top" wrapText="1"/>
    </xf>
    <xf numFmtId="0" fontId="20" fillId="2" borderId="1" xfId="0" applyFont="1" applyFill="1" applyBorder="1" applyAlignment="1">
      <alignment horizontal="left" vertical="top" wrapText="1"/>
    </xf>
    <xf numFmtId="164" fontId="21" fillId="2" borderId="0" xfId="1" applyNumberFormat="1" applyFont="1" applyFill="1" applyAlignment="1"/>
    <xf numFmtId="0" fontId="21" fillId="2" borderId="0" xfId="1" applyFont="1" applyFill="1" applyAlignment="1"/>
    <xf numFmtId="0" fontId="15" fillId="2" borderId="1" xfId="0" applyFont="1" applyFill="1" applyBorder="1" applyAlignment="1">
      <alignment horizontal="left" vertical="top" wrapText="1"/>
    </xf>
    <xf numFmtId="0" fontId="9" fillId="2" borderId="1" xfId="0" applyFont="1" applyFill="1" applyBorder="1" applyAlignment="1">
      <alignment horizontal="left" vertical="top" wrapText="1"/>
    </xf>
    <xf numFmtId="164" fontId="11" fillId="2" borderId="1" xfId="1" applyNumberFormat="1" applyFont="1" applyFill="1" applyBorder="1" applyAlignment="1">
      <alignment horizontal="right" wrapText="1"/>
    </xf>
    <xf numFmtId="0" fontId="11" fillId="2" borderId="1" xfId="1" applyNumberFormat="1" applyFont="1" applyFill="1" applyBorder="1" applyAlignment="1" applyProtection="1">
      <alignment horizontal="center" vertical="top"/>
      <protection hidden="1"/>
    </xf>
    <xf numFmtId="0" fontId="11" fillId="2" borderId="1" xfId="1" applyFont="1" applyFill="1" applyBorder="1" applyAlignment="1" applyProtection="1">
      <alignment horizontal="left" vertical="top" wrapText="1"/>
      <protection hidden="1"/>
    </xf>
    <xf numFmtId="49" fontId="10" fillId="2" borderId="1" xfId="0" applyNumberFormat="1" applyFont="1" applyFill="1" applyBorder="1" applyAlignment="1">
      <alignment horizontal="center" vertical="top" wrapText="1"/>
    </xf>
    <xf numFmtId="49" fontId="11" fillId="2" borderId="1" xfId="1" applyNumberFormat="1" applyFont="1" applyFill="1" applyBorder="1" applyAlignment="1" applyProtection="1">
      <alignment horizontal="center" vertical="top"/>
      <protection hidden="1"/>
    </xf>
    <xf numFmtId="49" fontId="15" fillId="2" borderId="1" xfId="0" applyNumberFormat="1" applyFont="1" applyFill="1" applyBorder="1" applyAlignment="1">
      <alignment horizontal="center" vertical="center" wrapText="1"/>
    </xf>
    <xf numFmtId="0" fontId="15" fillId="2" borderId="1" xfId="0" applyFont="1" applyFill="1" applyBorder="1" applyAlignment="1">
      <alignment horizontal="left" vertical="center" wrapText="1"/>
    </xf>
    <xf numFmtId="164" fontId="16" fillId="2" borderId="1" xfId="1" applyNumberFormat="1" applyFont="1" applyFill="1" applyBorder="1" applyAlignment="1">
      <alignment horizontal="right" vertical="center"/>
    </xf>
    <xf numFmtId="164" fontId="11" fillId="2" borderId="1" xfId="1" applyNumberFormat="1" applyFont="1" applyFill="1" applyBorder="1" applyAlignment="1" applyProtection="1">
      <alignment horizontal="right"/>
      <protection hidden="1"/>
    </xf>
    <xf numFmtId="164" fontId="22" fillId="2" borderId="1" xfId="0" applyNumberFormat="1" applyFont="1" applyFill="1" applyBorder="1" applyAlignment="1" applyProtection="1">
      <protection hidden="1"/>
    </xf>
    <xf numFmtId="0" fontId="20" fillId="2" borderId="1" xfId="0" applyFont="1" applyFill="1" applyBorder="1" applyAlignment="1">
      <alignment horizontal="left" vertical="center" wrapText="1"/>
    </xf>
    <xf numFmtId="0" fontId="16" fillId="2" borderId="1" xfId="1" applyFont="1" applyFill="1" applyBorder="1" applyAlignment="1" applyProtection="1">
      <alignment horizontal="left" vertical="center" wrapText="1"/>
      <protection hidden="1"/>
    </xf>
    <xf numFmtId="0" fontId="16" fillId="2" borderId="1" xfId="1" applyNumberFormat="1" applyFont="1" applyFill="1" applyBorder="1" applyAlignment="1" applyProtection="1">
      <alignment horizontal="left" vertical="center" wrapText="1"/>
      <protection hidden="1"/>
    </xf>
    <xf numFmtId="49" fontId="16" fillId="2" borderId="1" xfId="0" applyNumberFormat="1" applyFont="1" applyFill="1" applyBorder="1" applyAlignment="1">
      <alignment horizontal="center" vertical="center" wrapText="1"/>
    </xf>
    <xf numFmtId="0" fontId="16" fillId="2" borderId="1" xfId="1" applyNumberFormat="1" applyFont="1" applyFill="1" applyBorder="1" applyAlignment="1" applyProtection="1">
      <alignment vertical="center" wrapText="1"/>
      <protection hidden="1"/>
    </xf>
    <xf numFmtId="164" fontId="16" fillId="2" borderId="1" xfId="1" applyNumberFormat="1" applyFont="1" applyFill="1" applyBorder="1" applyAlignment="1" applyProtection="1">
      <alignment vertical="center"/>
      <protection hidden="1"/>
    </xf>
    <xf numFmtId="49" fontId="11" fillId="2" borderId="1" xfId="0" applyNumberFormat="1" applyFont="1" applyFill="1" applyBorder="1" applyAlignment="1">
      <alignment horizontal="center" vertical="center" wrapText="1"/>
    </xf>
    <xf numFmtId="0" fontId="11" fillId="2" borderId="1" xfId="1" applyNumberFormat="1" applyFont="1" applyFill="1" applyBorder="1" applyAlignment="1" applyProtection="1">
      <alignment vertical="center" wrapText="1"/>
      <protection hidden="1"/>
    </xf>
    <xf numFmtId="164" fontId="11" fillId="2" borderId="1" xfId="1" applyNumberFormat="1" applyFont="1" applyFill="1" applyBorder="1" applyAlignment="1" applyProtection="1">
      <protection hidden="1"/>
    </xf>
    <xf numFmtId="49" fontId="9" fillId="2" borderId="1" xfId="0" applyNumberFormat="1" applyFont="1" applyFill="1" applyBorder="1" applyAlignment="1">
      <alignment horizontal="center" vertical="center" wrapText="1"/>
    </xf>
    <xf numFmtId="0" fontId="11" fillId="2" borderId="1" xfId="1" applyNumberFormat="1" applyFont="1" applyFill="1" applyBorder="1" applyAlignment="1" applyProtection="1">
      <alignment horizontal="justify" vertical="center" wrapText="1"/>
      <protection hidden="1"/>
    </xf>
    <xf numFmtId="166" fontId="11" fillId="2" borderId="1" xfId="1" applyNumberFormat="1" applyFont="1" applyFill="1" applyBorder="1" applyAlignment="1" applyProtection="1">
      <alignment horizontal="center" vertical="center"/>
      <protection hidden="1"/>
    </xf>
    <xf numFmtId="0" fontId="11" fillId="2" borderId="1" xfId="1" applyNumberFormat="1" applyFont="1" applyFill="1" applyBorder="1" applyAlignment="1" applyProtection="1">
      <alignment horizontal="left" vertical="center" wrapText="1"/>
      <protection hidden="1"/>
    </xf>
    <xf numFmtId="166" fontId="16" fillId="2" borderId="1" xfId="1" applyNumberFormat="1" applyFont="1" applyFill="1" applyBorder="1" applyAlignment="1" applyProtection="1">
      <alignment horizontal="center" vertical="center" wrapText="1"/>
      <protection hidden="1"/>
    </xf>
    <xf numFmtId="164" fontId="16" fillId="2" borderId="1" xfId="1" applyNumberFormat="1" applyFont="1" applyFill="1" applyBorder="1" applyAlignment="1" applyProtection="1">
      <protection hidden="1"/>
    </xf>
    <xf numFmtId="166" fontId="11" fillId="2" borderId="1" xfId="1" applyNumberFormat="1" applyFont="1" applyFill="1" applyBorder="1" applyAlignment="1" applyProtection="1">
      <alignment horizontal="center" vertical="center" wrapText="1"/>
      <protection hidden="1"/>
    </xf>
    <xf numFmtId="0" fontId="14" fillId="2" borderId="0" xfId="1" applyFont="1" applyFill="1" applyBorder="1"/>
    <xf numFmtId="0" fontId="14" fillId="2" borderId="1" xfId="1" applyFont="1" applyFill="1" applyBorder="1"/>
    <xf numFmtId="165" fontId="11" fillId="0" borderId="1" xfId="1" applyNumberFormat="1" applyFont="1" applyFill="1" applyBorder="1" applyAlignment="1" applyProtection="1">
      <alignment horizontal="right"/>
      <protection hidden="1"/>
    </xf>
    <xf numFmtId="164" fontId="14" fillId="0" borderId="0" xfId="1" applyNumberFormat="1" applyFont="1" applyFill="1" applyAlignment="1"/>
    <xf numFmtId="0" fontId="14" fillId="0" borderId="0" xfId="1" applyFont="1" applyFill="1" applyAlignment="1"/>
    <xf numFmtId="165" fontId="16" fillId="2" borderId="1" xfId="1" applyNumberFormat="1" applyFont="1" applyFill="1" applyBorder="1" applyAlignment="1" applyProtection="1">
      <alignment horizontal="right" vertical="center"/>
      <protection hidden="1"/>
    </xf>
    <xf numFmtId="0" fontId="14" fillId="3" borderId="0" xfId="1" applyFont="1" applyFill="1"/>
    <xf numFmtId="164" fontId="14" fillId="3" borderId="0" xfId="1" applyNumberFormat="1" applyFont="1" applyFill="1" applyAlignment="1"/>
    <xf numFmtId="165" fontId="23" fillId="0" borderId="0" xfId="0" applyNumberFormat="1" applyFont="1" applyFill="1" applyBorder="1" applyAlignment="1" applyProtection="1">
      <protection hidden="1"/>
    </xf>
    <xf numFmtId="0" fontId="21" fillId="2" borderId="1" xfId="1" applyFont="1" applyFill="1" applyBorder="1"/>
    <xf numFmtId="165" fontId="16" fillId="2" borderId="1" xfId="1" applyNumberFormat="1" applyFont="1" applyFill="1" applyBorder="1" applyAlignment="1" applyProtection="1">
      <protection hidden="1"/>
    </xf>
    <xf numFmtId="166" fontId="16" fillId="2" borderId="1" xfId="5" applyNumberFormat="1" applyFont="1" applyFill="1" applyBorder="1" applyAlignment="1" applyProtection="1">
      <alignment horizontal="center" vertical="center"/>
      <protection hidden="1"/>
    </xf>
    <xf numFmtId="0" fontId="16" fillId="2" borderId="1" xfId="5" applyNumberFormat="1" applyFont="1" applyFill="1" applyBorder="1" applyAlignment="1" applyProtection="1">
      <alignment horizontal="left" vertical="center" wrapText="1"/>
      <protection hidden="1"/>
    </xf>
    <xf numFmtId="167" fontId="25" fillId="0" borderId="6" xfId="0" applyNumberFormat="1" applyFont="1" applyFill="1" applyBorder="1" applyAlignment="1" applyProtection="1">
      <protection hidden="1"/>
    </xf>
    <xf numFmtId="165" fontId="25" fillId="0" borderId="6" xfId="0" applyNumberFormat="1" applyFont="1" applyFill="1" applyBorder="1" applyAlignment="1" applyProtection="1">
      <protection hidden="1"/>
    </xf>
    <xf numFmtId="165" fontId="25" fillId="0" borderId="7" xfId="0" applyNumberFormat="1" applyFont="1" applyFill="1" applyBorder="1" applyAlignment="1" applyProtection="1">
      <protection hidden="1"/>
    </xf>
    <xf numFmtId="167" fontId="25" fillId="0" borderId="5" xfId="0" applyNumberFormat="1" applyFont="1" applyFill="1" applyBorder="1" applyAlignment="1" applyProtection="1">
      <protection hidden="1"/>
    </xf>
    <xf numFmtId="165" fontId="25" fillId="0" borderId="5" xfId="0" applyNumberFormat="1" applyFont="1" applyFill="1" applyBorder="1" applyAlignment="1" applyProtection="1">
      <protection hidden="1"/>
    </xf>
    <xf numFmtId="165" fontId="25" fillId="0" borderId="4" xfId="0" applyNumberFormat="1" applyFont="1" applyFill="1" applyBorder="1" applyAlignment="1" applyProtection="1">
      <protection hidden="1"/>
    </xf>
    <xf numFmtId="167" fontId="25" fillId="0" borderId="8" xfId="0" applyNumberFormat="1" applyFont="1" applyFill="1" applyBorder="1" applyAlignment="1" applyProtection="1">
      <protection hidden="1"/>
    </xf>
    <xf numFmtId="165" fontId="25" fillId="0" borderId="8" xfId="13" applyNumberFormat="1" applyFont="1" applyFill="1" applyBorder="1" applyAlignment="1" applyProtection="1">
      <protection hidden="1"/>
    </xf>
    <xf numFmtId="167" fontId="25" fillId="0" borderId="1" xfId="0" applyNumberFormat="1" applyFont="1" applyFill="1" applyBorder="1" applyAlignment="1" applyProtection="1">
      <protection hidden="1"/>
    </xf>
    <xf numFmtId="165" fontId="25" fillId="0" borderId="1" xfId="0" applyNumberFormat="1" applyFont="1" applyFill="1" applyBorder="1" applyAlignment="1" applyProtection="1">
      <protection hidden="1"/>
    </xf>
    <xf numFmtId="0" fontId="11" fillId="2" borderId="9" xfId="1" applyNumberFormat="1" applyFont="1" applyFill="1" applyBorder="1" applyAlignment="1" applyProtection="1">
      <alignment horizontal="left" vertical="center" wrapText="1"/>
      <protection hidden="1"/>
    </xf>
    <xf numFmtId="164" fontId="11" fillId="2" borderId="9" xfId="1" applyNumberFormat="1" applyFont="1" applyFill="1" applyBorder="1" applyAlignment="1" applyProtection="1">
      <protection hidden="1"/>
    </xf>
    <xf numFmtId="164" fontId="11" fillId="2" borderId="9" xfId="1" applyNumberFormat="1" applyFont="1" applyFill="1" applyBorder="1" applyAlignment="1">
      <alignment horizontal="right"/>
    </xf>
    <xf numFmtId="165" fontId="11" fillId="2" borderId="9" xfId="1" applyNumberFormat="1" applyFont="1" applyFill="1" applyBorder="1" applyAlignment="1" applyProtection="1">
      <alignment horizontal="right"/>
      <protection hidden="1"/>
    </xf>
    <xf numFmtId="0" fontId="17" fillId="2" borderId="0" xfId="0" applyFont="1" applyFill="1" applyBorder="1" applyAlignment="1">
      <alignment horizontal="center" vertical="center" wrapText="1"/>
    </xf>
  </cellXfs>
  <cellStyles count="14">
    <cellStyle name="xl31" xfId="11"/>
    <cellStyle name="Обычный" xfId="0" builtinId="0"/>
    <cellStyle name="Обычный 2" xfId="1"/>
    <cellStyle name="Обычный 2 2" xfId="5"/>
    <cellStyle name="Обычный 2 3" xfId="2"/>
    <cellStyle name="Обычный 2 4" xfId="6"/>
    <cellStyle name="Обычный 2 5" xfId="7"/>
    <cellStyle name="Обычный 2 6" xfId="8"/>
    <cellStyle name="Обычный 2 7" xfId="9"/>
    <cellStyle name="Обычный 2 8" xfId="10"/>
    <cellStyle name="Обычный 3" xfId="3"/>
    <cellStyle name="Обычный 4" xfId="12"/>
    <cellStyle name="Обычный 5" xfId="4"/>
    <cellStyle name="Процентный" xfId="1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22"/>
  <sheetViews>
    <sheetView showGridLines="0" tabSelected="1" view="pageBreakPreview" zoomScaleNormal="110" zoomScaleSheetLayoutView="100" workbookViewId="0">
      <pane xSplit="2" ySplit="3" topLeftCell="C4" activePane="bottomRight" state="frozen"/>
      <selection pane="topRight" activeCell="C1" sqref="C1"/>
      <selection pane="bottomLeft" activeCell="A4" sqref="A4"/>
      <selection pane="bottomRight" activeCell="G801" sqref="G801"/>
    </sheetView>
  </sheetViews>
  <sheetFormatPr defaultColWidth="9.140625" defaultRowHeight="12.75" x14ac:dyDescent="0.2"/>
  <cols>
    <col min="1" max="1" width="26.5703125" style="14" customWidth="1"/>
    <col min="2" max="2" width="60.140625" style="14" customWidth="1"/>
    <col min="3" max="3" width="24.42578125" style="14" customWidth="1"/>
    <col min="4" max="4" width="15.85546875" style="14" customWidth="1"/>
    <col min="5" max="5" width="14" style="14" customWidth="1"/>
    <col min="6" max="6" width="14.7109375" style="14" customWidth="1"/>
    <col min="7" max="7" width="16.140625" style="52" customWidth="1"/>
    <col min="8" max="8" width="17.42578125" style="14" customWidth="1"/>
    <col min="9" max="177" width="9.140625" style="14" customWidth="1"/>
    <col min="178" max="16384" width="9.140625" style="14"/>
  </cols>
  <sheetData>
    <row r="1" spans="1:8" ht="15.75" x14ac:dyDescent="0.25">
      <c r="A1" s="78" t="s">
        <v>821</v>
      </c>
      <c r="B1" s="78"/>
      <c r="C1" s="78"/>
      <c r="D1" s="78"/>
      <c r="E1" s="78"/>
      <c r="F1" s="78"/>
      <c r="G1" s="12"/>
      <c r="H1" s="13"/>
    </row>
    <row r="2" spans="1:8" ht="15.75" x14ac:dyDescent="0.25">
      <c r="A2" s="15"/>
      <c r="B2" s="15"/>
      <c r="C2" s="15"/>
      <c r="D2" s="15"/>
      <c r="E2" s="15"/>
      <c r="F2" s="16"/>
      <c r="G2" s="17" t="s">
        <v>373</v>
      </c>
      <c r="H2" s="13"/>
    </row>
    <row r="3" spans="1:8" ht="93.75" customHeight="1" x14ac:dyDescent="0.2">
      <c r="A3" s="18" t="s">
        <v>42</v>
      </c>
      <c r="B3" s="18" t="s">
        <v>320</v>
      </c>
      <c r="C3" s="18" t="s">
        <v>786</v>
      </c>
      <c r="D3" s="18" t="s">
        <v>789</v>
      </c>
      <c r="E3" s="18" t="s">
        <v>787</v>
      </c>
      <c r="F3" s="18" t="s">
        <v>790</v>
      </c>
      <c r="G3" s="18" t="s">
        <v>788</v>
      </c>
    </row>
    <row r="4" spans="1:8" s="22" customFormat="1" ht="17.25" customHeight="1" x14ac:dyDescent="0.2">
      <c r="A4" s="19" t="s">
        <v>43</v>
      </c>
      <c r="B4" s="20" t="s">
        <v>46</v>
      </c>
      <c r="C4" s="10">
        <f>C5+C21+C49+C62+C71+C80+C130+C149+C187+C202+C262+C276+C281+C514</f>
        <v>196117808</v>
      </c>
      <c r="D4" s="10">
        <f>D5+D21+D49+D62+D71+D80+D130+D149+D187+D202+D262+D276+D281+D514</f>
        <v>196127681</v>
      </c>
      <c r="E4" s="10">
        <f>E5+E21+E49+E62+E71+E80+E130+E149+E187+E202+E262+E276+E281+E514</f>
        <v>202233537.69999999</v>
      </c>
      <c r="F4" s="11">
        <f>E4/C4</f>
        <v>1.0311839590823899</v>
      </c>
      <c r="G4" s="11">
        <f>E4/D4</f>
        <v>1.0311320496365834</v>
      </c>
      <c r="H4" s="21"/>
    </row>
    <row r="5" spans="1:8" s="22" customFormat="1" ht="18" customHeight="1" x14ac:dyDescent="0.2">
      <c r="A5" s="19" t="s">
        <v>44</v>
      </c>
      <c r="B5" s="20" t="s">
        <v>47</v>
      </c>
      <c r="C5" s="10">
        <f>C6+C11</f>
        <v>131152447.70000002</v>
      </c>
      <c r="D5" s="10">
        <v>131152447.70000002</v>
      </c>
      <c r="E5" s="10">
        <f>E6+E11</f>
        <v>135123615.89999998</v>
      </c>
      <c r="F5" s="11">
        <f t="shared" ref="F5:F70" si="0">E5/C5</f>
        <v>1.0302790246742757</v>
      </c>
      <c r="G5" s="11">
        <f t="shared" ref="G5:G70" si="1">E5/D5</f>
        <v>1.0302790246742757</v>
      </c>
      <c r="H5" s="21"/>
    </row>
    <row r="6" spans="1:8" s="22" customFormat="1" ht="18" customHeight="1" x14ac:dyDescent="0.2">
      <c r="A6" s="8" t="s">
        <v>45</v>
      </c>
      <c r="B6" s="23" t="s">
        <v>48</v>
      </c>
      <c r="C6" s="10">
        <f>C7</f>
        <v>75176621.600000009</v>
      </c>
      <c r="D6" s="10">
        <v>75176621.600000009</v>
      </c>
      <c r="E6" s="10">
        <f>E7</f>
        <v>75928932.400000006</v>
      </c>
      <c r="F6" s="11">
        <f t="shared" si="0"/>
        <v>1.0100072440605656</v>
      </c>
      <c r="G6" s="11">
        <f t="shared" si="1"/>
        <v>1.0100072440605656</v>
      </c>
      <c r="H6" s="21"/>
    </row>
    <row r="7" spans="1:8" s="6" customFormat="1" ht="30" customHeight="1" x14ac:dyDescent="0.2">
      <c r="A7" s="1" t="s">
        <v>213</v>
      </c>
      <c r="B7" s="24" t="s">
        <v>245</v>
      </c>
      <c r="C7" s="3">
        <f>C8+C9</f>
        <v>75176621.600000009</v>
      </c>
      <c r="D7" s="3">
        <v>75176621.600000009</v>
      </c>
      <c r="E7" s="3">
        <f>E8+E9+E10</f>
        <v>75928932.400000006</v>
      </c>
      <c r="F7" s="4">
        <f t="shared" si="0"/>
        <v>1.0100072440605656</v>
      </c>
      <c r="G7" s="4">
        <f t="shared" si="1"/>
        <v>1.0100072440605656</v>
      </c>
      <c r="H7" s="5"/>
    </row>
    <row r="8" spans="1:8" s="6" customFormat="1" ht="43.5" customHeight="1" x14ac:dyDescent="0.2">
      <c r="A8" s="1" t="s">
        <v>185</v>
      </c>
      <c r="B8" s="2" t="s">
        <v>265</v>
      </c>
      <c r="C8" s="3">
        <v>73228691.200000003</v>
      </c>
      <c r="D8" s="3">
        <v>73228691.200000003</v>
      </c>
      <c r="E8" s="3">
        <v>74080779</v>
      </c>
      <c r="F8" s="4">
        <f t="shared" si="0"/>
        <v>1.0116359829192194</v>
      </c>
      <c r="G8" s="4">
        <f t="shared" si="1"/>
        <v>1.0116359829192194</v>
      </c>
      <c r="H8" s="5"/>
    </row>
    <row r="9" spans="1:8" s="6" customFormat="1" ht="45" customHeight="1" x14ac:dyDescent="0.2">
      <c r="A9" s="1" t="s">
        <v>264</v>
      </c>
      <c r="B9" s="2" t="s">
        <v>263</v>
      </c>
      <c r="C9" s="3">
        <v>1947930.4</v>
      </c>
      <c r="D9" s="3">
        <v>1947930.4</v>
      </c>
      <c r="E9" s="3">
        <v>1848146.5</v>
      </c>
      <c r="F9" s="4">
        <f t="shared" si="0"/>
        <v>0.94877440179587524</v>
      </c>
      <c r="G9" s="4">
        <f t="shared" si="1"/>
        <v>0.94877440179587524</v>
      </c>
      <c r="H9" s="5"/>
    </row>
    <row r="10" spans="1:8" s="6" customFormat="1" ht="45" customHeight="1" x14ac:dyDescent="0.2">
      <c r="A10" s="1" t="s">
        <v>791</v>
      </c>
      <c r="B10" s="2" t="s">
        <v>792</v>
      </c>
      <c r="C10" s="3">
        <v>0</v>
      </c>
      <c r="D10" s="3">
        <v>0</v>
      </c>
      <c r="E10" s="3">
        <v>6.9</v>
      </c>
      <c r="F10" s="4">
        <v>0</v>
      </c>
      <c r="G10" s="4">
        <v>0</v>
      </c>
      <c r="H10" s="5"/>
    </row>
    <row r="11" spans="1:8" s="22" customFormat="1" ht="21" customHeight="1" x14ac:dyDescent="0.2">
      <c r="A11" s="8" t="s">
        <v>49</v>
      </c>
      <c r="B11" s="23" t="s">
        <v>50</v>
      </c>
      <c r="C11" s="10">
        <f>SUM(C12:C20)</f>
        <v>55975826.100000001</v>
      </c>
      <c r="D11" s="10">
        <f>SUM(D12:D20)</f>
        <v>55975826.100000001</v>
      </c>
      <c r="E11" s="10">
        <f t="shared" ref="E11" si="2">SUM(E12:E20)</f>
        <v>59194683.499999985</v>
      </c>
      <c r="F11" s="11">
        <f t="shared" si="0"/>
        <v>1.0575044197516539</v>
      </c>
      <c r="G11" s="11">
        <f t="shared" si="1"/>
        <v>1.0575044197516539</v>
      </c>
      <c r="H11" s="5"/>
    </row>
    <row r="12" spans="1:8" s="6" customFormat="1" ht="60" customHeight="1" x14ac:dyDescent="0.2">
      <c r="A12" s="1" t="s">
        <v>186</v>
      </c>
      <c r="B12" s="2" t="s">
        <v>41</v>
      </c>
      <c r="C12" s="3">
        <v>46236415.700000003</v>
      </c>
      <c r="D12" s="3">
        <v>46236415.700000003</v>
      </c>
      <c r="E12" s="3">
        <v>49285469.899999999</v>
      </c>
      <c r="F12" s="4">
        <f t="shared" si="0"/>
        <v>1.0659448651855596</v>
      </c>
      <c r="G12" s="4">
        <f t="shared" si="1"/>
        <v>1.0659448651855596</v>
      </c>
      <c r="H12" s="5"/>
    </row>
    <row r="13" spans="1:8" s="6" customFormat="1" ht="86.25" customHeight="1" x14ac:dyDescent="0.2">
      <c r="A13" s="1" t="s">
        <v>187</v>
      </c>
      <c r="B13" s="2" t="s">
        <v>266</v>
      </c>
      <c r="C13" s="25">
        <v>531791</v>
      </c>
      <c r="D13" s="25">
        <v>531791</v>
      </c>
      <c r="E13" s="25">
        <v>98452.4</v>
      </c>
      <c r="F13" s="4">
        <f t="shared" si="0"/>
        <v>0.18513363332587426</v>
      </c>
      <c r="G13" s="4">
        <f t="shared" si="1"/>
        <v>0.18513363332587426</v>
      </c>
      <c r="H13" s="5"/>
    </row>
    <row r="14" spans="1:8" s="6" customFormat="1" ht="47.25" customHeight="1" x14ac:dyDescent="0.2">
      <c r="A14" s="1" t="s">
        <v>188</v>
      </c>
      <c r="B14" s="2" t="s">
        <v>267</v>
      </c>
      <c r="C14" s="3">
        <v>1271464</v>
      </c>
      <c r="D14" s="3">
        <v>1271464</v>
      </c>
      <c r="E14" s="3">
        <v>710411.9</v>
      </c>
      <c r="F14" s="4">
        <f t="shared" si="0"/>
        <v>0.5587353633292016</v>
      </c>
      <c r="G14" s="4">
        <f t="shared" si="1"/>
        <v>0.5587353633292016</v>
      </c>
      <c r="H14" s="5"/>
    </row>
    <row r="15" spans="1:8" s="6" customFormat="1" ht="77.25" customHeight="1" x14ac:dyDescent="0.2">
      <c r="A15" s="1" t="s">
        <v>189</v>
      </c>
      <c r="B15" s="2" t="s">
        <v>268</v>
      </c>
      <c r="C15" s="3">
        <v>1402963.9</v>
      </c>
      <c r="D15" s="3">
        <v>1402963.9</v>
      </c>
      <c r="E15" s="25">
        <v>1143081.3</v>
      </c>
      <c r="F15" s="4">
        <f t="shared" si="0"/>
        <v>0.81476173406885244</v>
      </c>
      <c r="G15" s="4">
        <f t="shared" si="1"/>
        <v>0.81476173406885244</v>
      </c>
      <c r="H15" s="5"/>
    </row>
    <row r="16" spans="1:8" s="6" customFormat="1" ht="75.75" customHeight="1" x14ac:dyDescent="0.2">
      <c r="A16" s="26" t="s">
        <v>286</v>
      </c>
      <c r="B16" s="2" t="s">
        <v>287</v>
      </c>
      <c r="C16" s="3">
        <v>4835</v>
      </c>
      <c r="D16" s="3">
        <v>4835</v>
      </c>
      <c r="E16" s="3">
        <v>2514.9</v>
      </c>
      <c r="F16" s="4">
        <f t="shared" si="0"/>
        <v>0.52014477766287492</v>
      </c>
      <c r="G16" s="4">
        <f t="shared" si="1"/>
        <v>0.52014477766287492</v>
      </c>
      <c r="H16" s="5"/>
    </row>
    <row r="17" spans="1:8" s="6" customFormat="1" ht="58.5" customHeight="1" x14ac:dyDescent="0.2">
      <c r="A17" s="26" t="s">
        <v>494</v>
      </c>
      <c r="B17" s="2" t="s">
        <v>492</v>
      </c>
      <c r="C17" s="3">
        <v>6518359.5</v>
      </c>
      <c r="D17" s="3">
        <v>6518359.5</v>
      </c>
      <c r="E17" s="3">
        <v>7935836.7999999998</v>
      </c>
      <c r="F17" s="4">
        <f t="shared" si="0"/>
        <v>1.2174592088699618</v>
      </c>
      <c r="G17" s="4">
        <f t="shared" si="1"/>
        <v>1.2174592088699618</v>
      </c>
      <c r="H17" s="5"/>
    </row>
    <row r="18" spans="1:8" s="6" customFormat="1" ht="98.25" customHeight="1" x14ac:dyDescent="0.2">
      <c r="A18" s="26" t="s">
        <v>536</v>
      </c>
      <c r="B18" s="27" t="s">
        <v>537</v>
      </c>
      <c r="C18" s="3">
        <v>4834</v>
      </c>
      <c r="D18" s="3">
        <v>4834</v>
      </c>
      <c r="E18" s="3">
        <v>8747.2999999999993</v>
      </c>
      <c r="F18" s="4">
        <f t="shared" si="0"/>
        <v>1.8095366156392221</v>
      </c>
      <c r="G18" s="4">
        <f t="shared" si="1"/>
        <v>1.8095366156392221</v>
      </c>
      <c r="H18" s="5"/>
    </row>
    <row r="19" spans="1:8" s="6" customFormat="1" ht="113.25" customHeight="1" x14ac:dyDescent="0.2">
      <c r="A19" s="26" t="s">
        <v>495</v>
      </c>
      <c r="B19" s="2" t="s">
        <v>493</v>
      </c>
      <c r="C19" s="3">
        <v>30</v>
      </c>
      <c r="D19" s="3">
        <v>30</v>
      </c>
      <c r="E19" s="3">
        <v>393.7</v>
      </c>
      <c r="F19" s="4">
        <f t="shared" si="0"/>
        <v>13.123333333333333</v>
      </c>
      <c r="G19" s="4">
        <f t="shared" si="1"/>
        <v>13.123333333333333</v>
      </c>
      <c r="H19" s="5"/>
    </row>
    <row r="20" spans="1:8" s="6" customFormat="1" ht="87" customHeight="1" x14ac:dyDescent="0.2">
      <c r="A20" s="26" t="s">
        <v>751</v>
      </c>
      <c r="B20" s="2" t="s">
        <v>752</v>
      </c>
      <c r="C20" s="3">
        <v>5133</v>
      </c>
      <c r="D20" s="3">
        <v>5133</v>
      </c>
      <c r="E20" s="3">
        <v>9775.2999999999993</v>
      </c>
      <c r="F20" s="4">
        <f t="shared" si="0"/>
        <v>1.9044028833041104</v>
      </c>
      <c r="G20" s="4">
        <f t="shared" si="1"/>
        <v>1.9044028833041104</v>
      </c>
      <c r="H20" s="5"/>
    </row>
    <row r="21" spans="1:8" s="22" customFormat="1" ht="30" customHeight="1" x14ac:dyDescent="0.2">
      <c r="A21" s="19" t="s">
        <v>51</v>
      </c>
      <c r="B21" s="20" t="s">
        <v>52</v>
      </c>
      <c r="C21" s="10">
        <f>C22</f>
        <v>24451489.000000004</v>
      </c>
      <c r="D21" s="10">
        <v>24451489.000000004</v>
      </c>
      <c r="E21" s="10">
        <f t="shared" ref="E21" si="3">E22</f>
        <v>24951839.199999999</v>
      </c>
      <c r="F21" s="11">
        <f t="shared" si="0"/>
        <v>1.0204629746679228</v>
      </c>
      <c r="G21" s="11">
        <f t="shared" si="1"/>
        <v>1.0204629746679228</v>
      </c>
      <c r="H21" s="5"/>
    </row>
    <row r="22" spans="1:8" s="22" customFormat="1" ht="35.25" customHeight="1" x14ac:dyDescent="0.2">
      <c r="A22" s="8" t="s">
        <v>53</v>
      </c>
      <c r="B22" s="23" t="s">
        <v>242</v>
      </c>
      <c r="C22" s="10">
        <f>C23+C26+C27+C28+C29+C34+C37+C40+C43+C46+C33+C35+C36</f>
        <v>24451489.000000004</v>
      </c>
      <c r="D22" s="10">
        <v>24451489.000000004</v>
      </c>
      <c r="E22" s="10">
        <f>E23+E26+E27+E28+E29+E34+E37+E40+E43+E46+E33+E35+E36</f>
        <v>24951839.199999999</v>
      </c>
      <c r="F22" s="11">
        <f t="shared" si="0"/>
        <v>1.0204629746679228</v>
      </c>
      <c r="G22" s="11">
        <f t="shared" si="1"/>
        <v>1.0204629746679228</v>
      </c>
      <c r="H22" s="5"/>
    </row>
    <row r="23" spans="1:8" s="6" customFormat="1" ht="63" customHeight="1" x14ac:dyDescent="0.2">
      <c r="A23" s="1" t="s">
        <v>216</v>
      </c>
      <c r="B23" s="7" t="s">
        <v>217</v>
      </c>
      <c r="C23" s="3">
        <f>C24+C25</f>
        <v>105594</v>
      </c>
      <c r="D23" s="3">
        <f t="shared" ref="D23:E23" si="4">D24+D25</f>
        <v>105594</v>
      </c>
      <c r="E23" s="3">
        <f t="shared" si="4"/>
        <v>197246.19999999998</v>
      </c>
      <c r="F23" s="4">
        <f t="shared" si="0"/>
        <v>1.8679678769627059</v>
      </c>
      <c r="G23" s="4">
        <f t="shared" si="1"/>
        <v>1.8679678769627059</v>
      </c>
      <c r="H23" s="5"/>
    </row>
    <row r="24" spans="1:8" s="6" customFormat="1" ht="58.5" customHeight="1" x14ac:dyDescent="0.2">
      <c r="A24" s="1" t="s">
        <v>218</v>
      </c>
      <c r="B24" s="7" t="s">
        <v>219</v>
      </c>
      <c r="C24" s="3">
        <v>105594</v>
      </c>
      <c r="D24" s="3">
        <v>105594</v>
      </c>
      <c r="E24" s="3">
        <v>191356.19999999998</v>
      </c>
      <c r="F24" s="4">
        <f t="shared" si="0"/>
        <v>1.812188192510938</v>
      </c>
      <c r="G24" s="4">
        <f t="shared" si="1"/>
        <v>1.812188192510938</v>
      </c>
      <c r="H24" s="5"/>
    </row>
    <row r="25" spans="1:8" s="6" customFormat="1" ht="58.5" customHeight="1" x14ac:dyDescent="0.2">
      <c r="A25" s="1" t="s">
        <v>822</v>
      </c>
      <c r="B25" s="7" t="s">
        <v>826</v>
      </c>
      <c r="C25" s="3">
        <v>0</v>
      </c>
      <c r="D25" s="3">
        <v>0</v>
      </c>
      <c r="E25" s="3">
        <v>5890</v>
      </c>
      <c r="F25" s="4">
        <v>0</v>
      </c>
      <c r="G25" s="4">
        <v>0</v>
      </c>
      <c r="H25" s="5"/>
    </row>
    <row r="26" spans="1:8" s="6" customFormat="1" ht="19.5" customHeight="1" x14ac:dyDescent="0.2">
      <c r="A26" s="1" t="s">
        <v>190</v>
      </c>
      <c r="B26" s="2" t="s">
        <v>40</v>
      </c>
      <c r="C26" s="3">
        <v>10624342</v>
      </c>
      <c r="D26" s="3">
        <v>10624342</v>
      </c>
      <c r="E26" s="3">
        <v>10281881.9</v>
      </c>
      <c r="F26" s="4">
        <f t="shared" si="0"/>
        <v>0.96776646497260732</v>
      </c>
      <c r="G26" s="4">
        <f t="shared" si="1"/>
        <v>0.96776646497260732</v>
      </c>
      <c r="H26" s="5"/>
    </row>
    <row r="27" spans="1:8" s="6" customFormat="1" ht="31.5" customHeight="1" x14ac:dyDescent="0.2">
      <c r="A27" s="1" t="s">
        <v>221</v>
      </c>
      <c r="B27" s="2" t="s">
        <v>220</v>
      </c>
      <c r="C27" s="3">
        <v>46765</v>
      </c>
      <c r="D27" s="3">
        <v>46765</v>
      </c>
      <c r="E27" s="3">
        <v>39479.5</v>
      </c>
      <c r="F27" s="4">
        <f t="shared" si="0"/>
        <v>0.8442104137709826</v>
      </c>
      <c r="G27" s="4">
        <f t="shared" si="1"/>
        <v>0.8442104137709826</v>
      </c>
      <c r="H27" s="5"/>
    </row>
    <row r="28" spans="1:8" s="6" customFormat="1" ht="90" customHeight="1" x14ac:dyDescent="0.2">
      <c r="A28" s="1" t="s">
        <v>359</v>
      </c>
      <c r="B28" s="2" t="s">
        <v>375</v>
      </c>
      <c r="C28" s="3">
        <v>0</v>
      </c>
      <c r="D28" s="3">
        <v>0</v>
      </c>
      <c r="E28" s="3"/>
      <c r="F28" s="4">
        <v>0</v>
      </c>
      <c r="G28" s="4">
        <v>0</v>
      </c>
      <c r="H28" s="5"/>
    </row>
    <row r="29" spans="1:8" s="6" customFormat="1" ht="113.25" customHeight="1" x14ac:dyDescent="0.2">
      <c r="A29" s="1" t="s">
        <v>376</v>
      </c>
      <c r="B29" s="2" t="s">
        <v>374</v>
      </c>
      <c r="C29" s="3">
        <f>C30+C31+C32</f>
        <v>2946433.3</v>
      </c>
      <c r="D29" s="3">
        <v>2946433.3</v>
      </c>
      <c r="E29" s="3">
        <f>E30+E31+E32</f>
        <v>2831981.6</v>
      </c>
      <c r="F29" s="4">
        <f t="shared" si="0"/>
        <v>0.96115584900564366</v>
      </c>
      <c r="G29" s="4">
        <f t="shared" si="1"/>
        <v>0.96115584900564366</v>
      </c>
      <c r="H29" s="5"/>
    </row>
    <row r="30" spans="1:8" s="6" customFormat="1" ht="126.75" customHeight="1" x14ac:dyDescent="0.2">
      <c r="A30" s="1" t="s">
        <v>321</v>
      </c>
      <c r="B30" s="2" t="s">
        <v>322</v>
      </c>
      <c r="C30" s="3">
        <v>1742364</v>
      </c>
      <c r="D30" s="3">
        <v>1742364</v>
      </c>
      <c r="E30" s="3">
        <v>1659289.1</v>
      </c>
      <c r="F30" s="4">
        <f t="shared" si="0"/>
        <v>0.95232058284032506</v>
      </c>
      <c r="G30" s="4">
        <f t="shared" si="1"/>
        <v>0.95232058284032506</v>
      </c>
      <c r="H30" s="5"/>
    </row>
    <row r="31" spans="1:8" s="6" customFormat="1" ht="162.75" customHeight="1" x14ac:dyDescent="0.2">
      <c r="A31" s="1" t="s">
        <v>369</v>
      </c>
      <c r="B31" s="2" t="s">
        <v>370</v>
      </c>
      <c r="C31" s="3">
        <v>1164748</v>
      </c>
      <c r="D31" s="3">
        <v>1164748</v>
      </c>
      <c r="E31" s="3">
        <v>1131665.3999999999</v>
      </c>
      <c r="F31" s="4">
        <f t="shared" si="0"/>
        <v>0.97159677458128269</v>
      </c>
      <c r="G31" s="4">
        <f t="shared" si="1"/>
        <v>0.97159677458128269</v>
      </c>
      <c r="H31" s="5"/>
    </row>
    <row r="32" spans="1:8" s="6" customFormat="1" ht="173.25" customHeight="1" x14ac:dyDescent="0.2">
      <c r="A32" s="1" t="s">
        <v>538</v>
      </c>
      <c r="B32" s="27" t="s">
        <v>539</v>
      </c>
      <c r="C32" s="3">
        <v>39321.300000000003</v>
      </c>
      <c r="D32" s="3">
        <v>39321.300000000003</v>
      </c>
      <c r="E32" s="3">
        <v>41027.1</v>
      </c>
      <c r="F32" s="4">
        <f t="shared" si="0"/>
        <v>1.0433810682759725</v>
      </c>
      <c r="G32" s="4">
        <f t="shared" si="1"/>
        <v>1.0433810682759725</v>
      </c>
      <c r="H32" s="5"/>
    </row>
    <row r="33" spans="1:8" s="6" customFormat="1" ht="102" customHeight="1" x14ac:dyDescent="0.2">
      <c r="A33" s="1" t="s">
        <v>402</v>
      </c>
      <c r="B33" s="2" t="s">
        <v>403</v>
      </c>
      <c r="C33" s="3">
        <v>4476.1000000000004</v>
      </c>
      <c r="D33" s="3">
        <v>4476.1000000000004</v>
      </c>
      <c r="E33" s="3">
        <v>4788.2</v>
      </c>
      <c r="F33" s="4">
        <f t="shared" si="0"/>
        <v>1.0697258774379481</v>
      </c>
      <c r="G33" s="4">
        <f t="shared" si="1"/>
        <v>1.0697258774379481</v>
      </c>
      <c r="H33" s="5"/>
    </row>
    <row r="34" spans="1:8" s="6" customFormat="1" ht="98.25" customHeight="1" x14ac:dyDescent="0.2">
      <c r="A34" s="1" t="s">
        <v>496</v>
      </c>
      <c r="B34" s="2" t="s">
        <v>497</v>
      </c>
      <c r="C34" s="3">
        <v>-8.5</v>
      </c>
      <c r="D34" s="3">
        <v>-8.5</v>
      </c>
      <c r="E34" s="3">
        <v>-24.2</v>
      </c>
      <c r="F34" s="4">
        <f t="shared" si="0"/>
        <v>2.8470588235294119</v>
      </c>
      <c r="G34" s="4">
        <f t="shared" si="1"/>
        <v>2.8470588235294119</v>
      </c>
      <c r="H34" s="5"/>
    </row>
    <row r="35" spans="1:8" s="6" customFormat="1" ht="89.25" customHeight="1" x14ac:dyDescent="0.2">
      <c r="A35" s="1" t="s">
        <v>404</v>
      </c>
      <c r="B35" s="2" t="s">
        <v>405</v>
      </c>
      <c r="C35" s="3">
        <v>324.39999999999998</v>
      </c>
      <c r="D35" s="3">
        <v>324.39999999999998</v>
      </c>
      <c r="E35" s="3">
        <v>370.6</v>
      </c>
      <c r="F35" s="4">
        <f t="shared" si="0"/>
        <v>1.1424167694204688</v>
      </c>
      <c r="G35" s="4">
        <f t="shared" si="1"/>
        <v>1.1424167694204688</v>
      </c>
      <c r="H35" s="5"/>
    </row>
    <row r="36" spans="1:8" s="6" customFormat="1" ht="89.25" customHeight="1" x14ac:dyDescent="0.2">
      <c r="A36" s="1" t="s">
        <v>406</v>
      </c>
      <c r="B36" s="2" t="s">
        <v>407</v>
      </c>
      <c r="C36" s="3">
        <v>2960.8</v>
      </c>
      <c r="D36" s="3">
        <v>2960.8</v>
      </c>
      <c r="E36" s="3">
        <v>1998.4</v>
      </c>
      <c r="F36" s="4">
        <f t="shared" si="0"/>
        <v>0.67495271548230207</v>
      </c>
      <c r="G36" s="4">
        <f t="shared" si="1"/>
        <v>0.67495271548230207</v>
      </c>
      <c r="H36" s="5"/>
    </row>
    <row r="37" spans="1:8" s="6" customFormat="1" ht="62.25" customHeight="1" x14ac:dyDescent="0.2">
      <c r="A37" s="1" t="s">
        <v>377</v>
      </c>
      <c r="B37" s="2" t="s">
        <v>222</v>
      </c>
      <c r="C37" s="3">
        <f>C38+C39</f>
        <v>5147815.9000000004</v>
      </c>
      <c r="D37" s="3">
        <v>5147815.9000000004</v>
      </c>
      <c r="E37" s="3">
        <f t="shared" ref="E37" si="5">E38+E39</f>
        <v>5812212.5</v>
      </c>
      <c r="F37" s="4">
        <f t="shared" si="0"/>
        <v>1.12906378411862</v>
      </c>
      <c r="G37" s="4">
        <f t="shared" si="1"/>
        <v>1.12906378411862</v>
      </c>
      <c r="H37" s="5"/>
    </row>
    <row r="38" spans="1:8" s="6" customFormat="1" ht="87.75" customHeight="1" x14ac:dyDescent="0.2">
      <c r="A38" s="1" t="s">
        <v>378</v>
      </c>
      <c r="B38" s="2" t="s">
        <v>379</v>
      </c>
      <c r="C38" s="3">
        <v>3461120.3</v>
      </c>
      <c r="D38" s="3">
        <v>3461120.3</v>
      </c>
      <c r="E38" s="3">
        <v>3907505.4</v>
      </c>
      <c r="F38" s="4">
        <f t="shared" si="0"/>
        <v>1.1289712755722476</v>
      </c>
      <c r="G38" s="4">
        <f t="shared" si="1"/>
        <v>1.1289712755722476</v>
      </c>
      <c r="H38" s="5"/>
    </row>
    <row r="39" spans="1:8" s="6" customFormat="1" ht="97.5" customHeight="1" x14ac:dyDescent="0.2">
      <c r="A39" s="1" t="s">
        <v>408</v>
      </c>
      <c r="B39" s="2" t="s">
        <v>409</v>
      </c>
      <c r="C39" s="3">
        <v>1686695.6</v>
      </c>
      <c r="D39" s="3">
        <v>1686695.6</v>
      </c>
      <c r="E39" s="3">
        <v>1904707.1</v>
      </c>
      <c r="F39" s="4">
        <f t="shared" si="0"/>
        <v>1.1292536128036381</v>
      </c>
      <c r="G39" s="4">
        <f t="shared" si="1"/>
        <v>1.1292536128036381</v>
      </c>
      <c r="H39" s="5"/>
    </row>
    <row r="40" spans="1:8" s="6" customFormat="1" ht="78.75" customHeight="1" x14ac:dyDescent="0.2">
      <c r="A40" s="1" t="s">
        <v>380</v>
      </c>
      <c r="B40" s="2" t="s">
        <v>223</v>
      </c>
      <c r="C40" s="3">
        <f>C41+C42</f>
        <v>29766</v>
      </c>
      <c r="D40" s="3">
        <v>29766</v>
      </c>
      <c r="E40" s="3">
        <f t="shared" ref="E40" si="6">E41+E42</f>
        <v>31395</v>
      </c>
      <c r="F40" s="4">
        <f t="shared" si="0"/>
        <v>1.0547268695827454</v>
      </c>
      <c r="G40" s="4">
        <f t="shared" si="1"/>
        <v>1.0547268695827454</v>
      </c>
      <c r="H40" s="5"/>
    </row>
    <row r="41" spans="1:8" s="6" customFormat="1" ht="100.5" customHeight="1" x14ac:dyDescent="0.2">
      <c r="A41" s="1" t="s">
        <v>383</v>
      </c>
      <c r="B41" s="2" t="s">
        <v>381</v>
      </c>
      <c r="C41" s="3">
        <v>20014</v>
      </c>
      <c r="D41" s="3">
        <v>20014</v>
      </c>
      <c r="E41" s="3">
        <v>21106.6</v>
      </c>
      <c r="F41" s="4">
        <f t="shared" si="0"/>
        <v>1.0545917857499749</v>
      </c>
      <c r="G41" s="4">
        <f t="shared" si="1"/>
        <v>1.0545917857499749</v>
      </c>
      <c r="H41" s="5"/>
    </row>
    <row r="42" spans="1:8" s="6" customFormat="1" ht="114" customHeight="1" x14ac:dyDescent="0.2">
      <c r="A42" s="1" t="s">
        <v>410</v>
      </c>
      <c r="B42" s="2" t="s">
        <v>411</v>
      </c>
      <c r="C42" s="3">
        <v>9752</v>
      </c>
      <c r="D42" s="3">
        <v>9752</v>
      </c>
      <c r="E42" s="3">
        <v>10288.4</v>
      </c>
      <c r="F42" s="4">
        <f t="shared" si="0"/>
        <v>1.0550041017227234</v>
      </c>
      <c r="G42" s="4">
        <f t="shared" si="1"/>
        <v>1.0550041017227234</v>
      </c>
      <c r="H42" s="5"/>
    </row>
    <row r="43" spans="1:8" s="6" customFormat="1" ht="60.75" customHeight="1" x14ac:dyDescent="0.2">
      <c r="A43" s="1" t="s">
        <v>384</v>
      </c>
      <c r="B43" s="2" t="s">
        <v>224</v>
      </c>
      <c r="C43" s="3">
        <f>C44+C45</f>
        <v>6197862</v>
      </c>
      <c r="D43" s="3">
        <v>6197862</v>
      </c>
      <c r="E43" s="3">
        <f t="shared" ref="E43" si="7">E44+E45</f>
        <v>6417338.9000000004</v>
      </c>
      <c r="F43" s="4">
        <f t="shared" si="0"/>
        <v>1.0354117113288421</v>
      </c>
      <c r="G43" s="4">
        <f t="shared" si="1"/>
        <v>1.0354117113288421</v>
      </c>
      <c r="H43" s="5"/>
    </row>
    <row r="44" spans="1:8" s="6" customFormat="1" ht="89.25" customHeight="1" x14ac:dyDescent="0.2">
      <c r="A44" s="1" t="s">
        <v>385</v>
      </c>
      <c r="B44" s="2" t="s">
        <v>382</v>
      </c>
      <c r="C44" s="3">
        <v>4167063</v>
      </c>
      <c r="D44" s="3">
        <v>4167063</v>
      </c>
      <c r="E44" s="3">
        <v>4314327.2</v>
      </c>
      <c r="F44" s="4">
        <f t="shared" si="0"/>
        <v>1.0353400464547813</v>
      </c>
      <c r="G44" s="4">
        <f t="shared" si="1"/>
        <v>1.0353400464547813</v>
      </c>
      <c r="H44" s="5"/>
    </row>
    <row r="45" spans="1:8" s="6" customFormat="1" ht="102.75" customHeight="1" x14ac:dyDescent="0.2">
      <c r="A45" s="1" t="s">
        <v>412</v>
      </c>
      <c r="B45" s="2" t="s">
        <v>413</v>
      </c>
      <c r="C45" s="3">
        <v>2030799</v>
      </c>
      <c r="D45" s="3">
        <v>2030799</v>
      </c>
      <c r="E45" s="3">
        <v>2103011.7000000002</v>
      </c>
      <c r="F45" s="4">
        <f t="shared" si="0"/>
        <v>1.0355587628317722</v>
      </c>
      <c r="G45" s="4">
        <f t="shared" si="1"/>
        <v>1.0355587628317722</v>
      </c>
      <c r="H45" s="5"/>
    </row>
    <row r="46" spans="1:8" s="6" customFormat="1" ht="60" customHeight="1" x14ac:dyDescent="0.2">
      <c r="A46" s="1" t="s">
        <v>386</v>
      </c>
      <c r="B46" s="2" t="s">
        <v>225</v>
      </c>
      <c r="C46" s="3">
        <f>C47+C48</f>
        <v>-654842</v>
      </c>
      <c r="D46" s="3">
        <v>-654842</v>
      </c>
      <c r="E46" s="3">
        <f>E47+E48</f>
        <v>-666829.4</v>
      </c>
      <c r="F46" s="4">
        <f t="shared" si="0"/>
        <v>1.0183057897935686</v>
      </c>
      <c r="G46" s="4">
        <f t="shared" si="1"/>
        <v>1.0183057897935686</v>
      </c>
      <c r="H46" s="5"/>
    </row>
    <row r="47" spans="1:8" s="6" customFormat="1" ht="89.25" customHeight="1" x14ac:dyDescent="0.2">
      <c r="A47" s="1" t="s">
        <v>387</v>
      </c>
      <c r="B47" s="2" t="s">
        <v>388</v>
      </c>
      <c r="C47" s="3">
        <v>-440275</v>
      </c>
      <c r="D47" s="3">
        <v>-440275</v>
      </c>
      <c r="E47" s="3">
        <v>-448304.2</v>
      </c>
      <c r="F47" s="4">
        <f t="shared" si="0"/>
        <v>1.0182367838282891</v>
      </c>
      <c r="G47" s="4">
        <f t="shared" si="1"/>
        <v>1.0182367838282891</v>
      </c>
      <c r="H47" s="5"/>
    </row>
    <row r="48" spans="1:8" s="6" customFormat="1" ht="96" customHeight="1" x14ac:dyDescent="0.2">
      <c r="A48" s="1" t="s">
        <v>414</v>
      </c>
      <c r="B48" s="2" t="s">
        <v>415</v>
      </c>
      <c r="C48" s="3">
        <v>-214567</v>
      </c>
      <c r="D48" s="3">
        <v>-214567</v>
      </c>
      <c r="E48" s="3">
        <v>-218525.2</v>
      </c>
      <c r="F48" s="4">
        <f t="shared" si="0"/>
        <v>1.0184473847329738</v>
      </c>
      <c r="G48" s="4">
        <f t="shared" si="1"/>
        <v>1.0184473847329738</v>
      </c>
      <c r="H48" s="5"/>
    </row>
    <row r="49" spans="1:8" s="22" customFormat="1" ht="17.25" customHeight="1" x14ac:dyDescent="0.2">
      <c r="A49" s="19" t="s">
        <v>54</v>
      </c>
      <c r="B49" s="20" t="s">
        <v>55</v>
      </c>
      <c r="C49" s="10">
        <f>C50+C58+C60</f>
        <v>18051137</v>
      </c>
      <c r="D49" s="10">
        <v>18051137</v>
      </c>
      <c r="E49" s="10">
        <f t="shared" ref="E49" si="8">E50+E58+E60</f>
        <v>18017282.500000004</v>
      </c>
      <c r="F49" s="11">
        <f t="shared" si="0"/>
        <v>0.99812452257162543</v>
      </c>
      <c r="G49" s="11">
        <f t="shared" si="1"/>
        <v>0.99812452257162543</v>
      </c>
      <c r="H49" s="5"/>
    </row>
    <row r="50" spans="1:8" s="22" customFormat="1" ht="32.25" customHeight="1" x14ac:dyDescent="0.2">
      <c r="A50" s="8" t="s">
        <v>56</v>
      </c>
      <c r="B50" s="23" t="s">
        <v>243</v>
      </c>
      <c r="C50" s="10">
        <f>C51+C54+C57</f>
        <v>17605994</v>
      </c>
      <c r="D50" s="10">
        <v>17605994</v>
      </c>
      <c r="E50" s="10">
        <f>E51+E54+E57</f>
        <v>17549938.200000003</v>
      </c>
      <c r="F50" s="11">
        <f t="shared" si="0"/>
        <v>0.99681609570013507</v>
      </c>
      <c r="G50" s="11">
        <f t="shared" si="1"/>
        <v>0.99681609570013507</v>
      </c>
      <c r="H50" s="5"/>
    </row>
    <row r="51" spans="1:8" s="6" customFormat="1" ht="30.75" customHeight="1" x14ac:dyDescent="0.2">
      <c r="A51" s="28" t="s">
        <v>57</v>
      </c>
      <c r="B51" s="24" t="s">
        <v>244</v>
      </c>
      <c r="C51" s="3">
        <f>C52+C53</f>
        <v>12040734.199999999</v>
      </c>
      <c r="D51" s="3">
        <v>12040734.199999999</v>
      </c>
      <c r="E51" s="3">
        <f t="shared" ref="E51" si="9">E52+E53</f>
        <v>12066533.800000001</v>
      </c>
      <c r="F51" s="4">
        <f t="shared" si="0"/>
        <v>1.0021426932586885</v>
      </c>
      <c r="G51" s="4">
        <f t="shared" si="1"/>
        <v>1.0021426932586885</v>
      </c>
      <c r="H51" s="5"/>
    </row>
    <row r="52" spans="1:8" s="6" customFormat="1" ht="29.25" customHeight="1" x14ac:dyDescent="0.2">
      <c r="A52" s="1" t="s">
        <v>191</v>
      </c>
      <c r="B52" s="2" t="s">
        <v>244</v>
      </c>
      <c r="C52" s="3">
        <v>12040734.199999999</v>
      </c>
      <c r="D52" s="3">
        <v>12040734.199999999</v>
      </c>
      <c r="E52" s="3">
        <v>12067750.5</v>
      </c>
      <c r="F52" s="4">
        <f t="shared" si="0"/>
        <v>1.0022437419140107</v>
      </c>
      <c r="G52" s="4">
        <f t="shared" si="1"/>
        <v>1.0022437419140107</v>
      </c>
      <c r="H52" s="5"/>
    </row>
    <row r="53" spans="1:8" s="6" customFormat="1" ht="43.5" customHeight="1" x14ac:dyDescent="0.2">
      <c r="A53" s="1" t="s">
        <v>192</v>
      </c>
      <c r="B53" s="2" t="s">
        <v>39</v>
      </c>
      <c r="C53" s="3">
        <v>0</v>
      </c>
      <c r="D53" s="3">
        <v>0</v>
      </c>
      <c r="E53" s="3">
        <v>-1216.7</v>
      </c>
      <c r="F53" s="4">
        <v>0</v>
      </c>
      <c r="G53" s="4">
        <v>0</v>
      </c>
      <c r="H53" s="5"/>
    </row>
    <row r="54" spans="1:8" s="6" customFormat="1" ht="30.75" customHeight="1" x14ac:dyDescent="0.2">
      <c r="A54" s="1" t="s">
        <v>58</v>
      </c>
      <c r="B54" s="24" t="s">
        <v>38</v>
      </c>
      <c r="C54" s="3">
        <f>C55+C56</f>
        <v>5565259.7999999998</v>
      </c>
      <c r="D54" s="3">
        <v>5565259.7999999998</v>
      </c>
      <c r="E54" s="3">
        <f t="shared" ref="E54" si="10">E55+E56</f>
        <v>5484270.6000000006</v>
      </c>
      <c r="F54" s="4">
        <f t="shared" si="0"/>
        <v>0.98544736402063404</v>
      </c>
      <c r="G54" s="4">
        <f t="shared" si="1"/>
        <v>0.98544736402063404</v>
      </c>
      <c r="H54" s="5"/>
    </row>
    <row r="55" spans="1:8" s="6" customFormat="1" ht="58.5" customHeight="1" x14ac:dyDescent="0.2">
      <c r="A55" s="1" t="s">
        <v>193</v>
      </c>
      <c r="B55" s="2" t="s">
        <v>279</v>
      </c>
      <c r="C55" s="3">
        <v>5565259.7999999998</v>
      </c>
      <c r="D55" s="3">
        <v>5565259.7999999998</v>
      </c>
      <c r="E55" s="3">
        <v>5484639.4000000004</v>
      </c>
      <c r="F55" s="4">
        <f t="shared" si="0"/>
        <v>0.98551363226564925</v>
      </c>
      <c r="G55" s="4">
        <f t="shared" si="1"/>
        <v>0.98551363226564925</v>
      </c>
      <c r="H55" s="5"/>
    </row>
    <row r="56" spans="1:8" s="6" customFormat="1" ht="44.25" customHeight="1" x14ac:dyDescent="0.2">
      <c r="A56" s="1" t="s">
        <v>194</v>
      </c>
      <c r="B56" s="2" t="s">
        <v>37</v>
      </c>
      <c r="C56" s="3">
        <v>0</v>
      </c>
      <c r="D56" s="3">
        <v>0</v>
      </c>
      <c r="E56" s="3">
        <v>-368.8</v>
      </c>
      <c r="F56" s="4">
        <v>0</v>
      </c>
      <c r="G56" s="4">
        <v>0</v>
      </c>
      <c r="H56" s="5"/>
    </row>
    <row r="57" spans="1:8" s="6" customFormat="1" ht="33" customHeight="1" x14ac:dyDescent="0.2">
      <c r="A57" s="1" t="s">
        <v>195</v>
      </c>
      <c r="B57" s="2" t="s">
        <v>299</v>
      </c>
      <c r="C57" s="3">
        <v>0</v>
      </c>
      <c r="D57" s="3">
        <v>0</v>
      </c>
      <c r="E57" s="3">
        <v>-866.2</v>
      </c>
      <c r="F57" s="4">
        <v>0</v>
      </c>
      <c r="G57" s="4">
        <v>0</v>
      </c>
      <c r="H57" s="5"/>
    </row>
    <row r="58" spans="1:8" s="22" customFormat="1" ht="18.75" customHeight="1" x14ac:dyDescent="0.2">
      <c r="A58" s="8" t="s">
        <v>59</v>
      </c>
      <c r="B58" s="23" t="s">
        <v>60</v>
      </c>
      <c r="C58" s="10">
        <f>C59</f>
        <v>0</v>
      </c>
      <c r="D58" s="10">
        <v>0</v>
      </c>
      <c r="E58" s="10">
        <f>E59</f>
        <v>1.6</v>
      </c>
      <c r="F58" s="11">
        <v>0</v>
      </c>
      <c r="G58" s="11">
        <v>0</v>
      </c>
      <c r="H58" s="5"/>
    </row>
    <row r="59" spans="1:8" s="6" customFormat="1" ht="30.75" customHeight="1" x14ac:dyDescent="0.2">
      <c r="A59" s="1" t="s">
        <v>196</v>
      </c>
      <c r="B59" s="2" t="s">
        <v>36</v>
      </c>
      <c r="C59" s="3">
        <v>0</v>
      </c>
      <c r="D59" s="3">
        <v>0</v>
      </c>
      <c r="E59" s="3">
        <v>1.6</v>
      </c>
      <c r="F59" s="4">
        <v>0</v>
      </c>
      <c r="G59" s="4">
        <v>0</v>
      </c>
      <c r="H59" s="5"/>
    </row>
    <row r="60" spans="1:8" s="6" customFormat="1" ht="19.5" customHeight="1" x14ac:dyDescent="0.2">
      <c r="A60" s="8" t="s">
        <v>418</v>
      </c>
      <c r="B60" s="9" t="s">
        <v>417</v>
      </c>
      <c r="C60" s="10">
        <f>C61</f>
        <v>445143</v>
      </c>
      <c r="D60" s="10">
        <v>445143</v>
      </c>
      <c r="E60" s="10">
        <f t="shared" ref="E60" si="11">E61</f>
        <v>467342.7</v>
      </c>
      <c r="F60" s="11">
        <f t="shared" si="0"/>
        <v>1.0498709403495057</v>
      </c>
      <c r="G60" s="11">
        <f t="shared" si="1"/>
        <v>1.0498709403495057</v>
      </c>
      <c r="H60" s="5"/>
    </row>
    <row r="61" spans="1:8" s="6" customFormat="1" ht="18.75" customHeight="1" x14ac:dyDescent="0.2">
      <c r="A61" s="1" t="s">
        <v>416</v>
      </c>
      <c r="B61" s="2" t="s">
        <v>417</v>
      </c>
      <c r="C61" s="3">
        <v>445143</v>
      </c>
      <c r="D61" s="3">
        <v>445143</v>
      </c>
      <c r="E61" s="3">
        <v>467342.7</v>
      </c>
      <c r="F61" s="4">
        <f t="shared" si="0"/>
        <v>1.0498709403495057</v>
      </c>
      <c r="G61" s="4">
        <f t="shared" si="1"/>
        <v>1.0498709403495057</v>
      </c>
      <c r="H61" s="5"/>
    </row>
    <row r="62" spans="1:8" s="22" customFormat="1" ht="17.25" customHeight="1" x14ac:dyDescent="0.2">
      <c r="A62" s="19" t="s">
        <v>61</v>
      </c>
      <c r="B62" s="20" t="s">
        <v>62</v>
      </c>
      <c r="C62" s="10">
        <f t="shared" ref="C62" si="12">C63+C66+C69</f>
        <v>14528751.899999999</v>
      </c>
      <c r="D62" s="10">
        <v>14528751.899999999</v>
      </c>
      <c r="E62" s="10">
        <f>E63+E66+E69</f>
        <v>14354944.299999999</v>
      </c>
      <c r="F62" s="11">
        <f t="shared" si="0"/>
        <v>0.98803699029370862</v>
      </c>
      <c r="G62" s="11">
        <f t="shared" si="1"/>
        <v>0.98803699029370862</v>
      </c>
      <c r="H62" s="5"/>
    </row>
    <row r="63" spans="1:8" s="22" customFormat="1" ht="18" customHeight="1" x14ac:dyDescent="0.2">
      <c r="A63" s="8" t="s">
        <v>63</v>
      </c>
      <c r="B63" s="23" t="s">
        <v>64</v>
      </c>
      <c r="C63" s="10">
        <f>C64+C65</f>
        <v>12236047</v>
      </c>
      <c r="D63" s="10">
        <v>12236047</v>
      </c>
      <c r="E63" s="10">
        <f>E64+E65</f>
        <v>12050269.899999999</v>
      </c>
      <c r="F63" s="11">
        <f t="shared" si="0"/>
        <v>0.98481722896291579</v>
      </c>
      <c r="G63" s="11">
        <f t="shared" si="1"/>
        <v>0.98481722896291579</v>
      </c>
      <c r="H63" s="5"/>
    </row>
    <row r="64" spans="1:8" s="6" customFormat="1" ht="35.25" customHeight="1" x14ac:dyDescent="0.2">
      <c r="A64" s="1" t="s">
        <v>197</v>
      </c>
      <c r="B64" s="2" t="s">
        <v>35</v>
      </c>
      <c r="C64" s="3">
        <v>12092005</v>
      </c>
      <c r="D64" s="3">
        <v>12092005</v>
      </c>
      <c r="E64" s="3">
        <v>11816256.199999999</v>
      </c>
      <c r="F64" s="4">
        <f t="shared" si="0"/>
        <v>0.97719577522503498</v>
      </c>
      <c r="G64" s="4">
        <f t="shared" si="1"/>
        <v>0.97719577522503498</v>
      </c>
      <c r="H64" s="5"/>
    </row>
    <row r="65" spans="1:9" s="6" customFormat="1" ht="32.25" customHeight="1" x14ac:dyDescent="0.2">
      <c r="A65" s="1" t="s">
        <v>198</v>
      </c>
      <c r="B65" s="2" t="s">
        <v>34</v>
      </c>
      <c r="C65" s="3">
        <v>144042</v>
      </c>
      <c r="D65" s="3">
        <v>144042</v>
      </c>
      <c r="E65" s="3">
        <v>234013.7</v>
      </c>
      <c r="F65" s="4">
        <f t="shared" si="0"/>
        <v>1.6246212910123436</v>
      </c>
      <c r="G65" s="4">
        <f t="shared" si="1"/>
        <v>1.6246212910123436</v>
      </c>
      <c r="H65" s="5"/>
    </row>
    <row r="66" spans="1:9" s="22" customFormat="1" ht="18.75" customHeight="1" x14ac:dyDescent="0.2">
      <c r="A66" s="8" t="s">
        <v>65</v>
      </c>
      <c r="B66" s="23" t="s">
        <v>66</v>
      </c>
      <c r="C66" s="10">
        <f>C67+C68</f>
        <v>2288279.7000000002</v>
      </c>
      <c r="D66" s="10">
        <v>2288279.7000000002</v>
      </c>
      <c r="E66" s="10">
        <f>E67+E68</f>
        <v>2300311.1</v>
      </c>
      <c r="F66" s="11">
        <f t="shared" si="0"/>
        <v>1.0052578362688791</v>
      </c>
      <c r="G66" s="11">
        <f t="shared" si="1"/>
        <v>1.0052578362688791</v>
      </c>
      <c r="H66" s="5"/>
    </row>
    <row r="67" spans="1:9" s="6" customFormat="1" ht="20.25" customHeight="1" x14ac:dyDescent="0.2">
      <c r="A67" s="1" t="s">
        <v>199</v>
      </c>
      <c r="B67" s="2" t="s">
        <v>33</v>
      </c>
      <c r="C67" s="3">
        <v>405546.1</v>
      </c>
      <c r="D67" s="3">
        <v>405546.1</v>
      </c>
      <c r="E67" s="3">
        <v>503152.8</v>
      </c>
      <c r="F67" s="4">
        <f t="shared" si="0"/>
        <v>1.2406796662574242</v>
      </c>
      <c r="G67" s="4">
        <f t="shared" si="1"/>
        <v>1.2406796662574242</v>
      </c>
      <c r="H67" s="5"/>
    </row>
    <row r="68" spans="1:9" s="6" customFormat="1" ht="19.5" customHeight="1" x14ac:dyDescent="0.2">
      <c r="A68" s="1" t="s">
        <v>200</v>
      </c>
      <c r="B68" s="2" t="s">
        <v>32</v>
      </c>
      <c r="C68" s="3">
        <v>1882733.6</v>
      </c>
      <c r="D68" s="3">
        <v>1882733.6</v>
      </c>
      <c r="E68" s="3">
        <v>1797158.3</v>
      </c>
      <c r="F68" s="4">
        <f t="shared" si="0"/>
        <v>0.95454731354451838</v>
      </c>
      <c r="G68" s="4">
        <f t="shared" si="1"/>
        <v>0.95454731354451838</v>
      </c>
      <c r="H68" s="5"/>
    </row>
    <row r="69" spans="1:9" s="6" customFormat="1" ht="14.25" customHeight="1" x14ac:dyDescent="0.2">
      <c r="A69" s="8" t="s">
        <v>400</v>
      </c>
      <c r="B69" s="9" t="s">
        <v>31</v>
      </c>
      <c r="C69" s="10">
        <f>C70</f>
        <v>4425.2</v>
      </c>
      <c r="D69" s="10">
        <v>4425.2</v>
      </c>
      <c r="E69" s="10">
        <f>E70</f>
        <v>4363.3</v>
      </c>
      <c r="F69" s="11">
        <f t="shared" si="0"/>
        <v>0.98601193166410561</v>
      </c>
      <c r="G69" s="11">
        <f t="shared" si="1"/>
        <v>0.98601193166410561</v>
      </c>
      <c r="H69" s="5"/>
    </row>
    <row r="70" spans="1:9" s="22" customFormat="1" ht="16.5" customHeight="1" x14ac:dyDescent="0.2">
      <c r="A70" s="1" t="s">
        <v>201</v>
      </c>
      <c r="B70" s="2" t="s">
        <v>31</v>
      </c>
      <c r="C70" s="3">
        <v>4425.2</v>
      </c>
      <c r="D70" s="3">
        <v>4425.2</v>
      </c>
      <c r="E70" s="3">
        <v>4363.3</v>
      </c>
      <c r="F70" s="4">
        <f t="shared" si="0"/>
        <v>0.98601193166410561</v>
      </c>
      <c r="G70" s="4">
        <f t="shared" si="1"/>
        <v>0.98601193166410561</v>
      </c>
      <c r="H70" s="5"/>
    </row>
    <row r="71" spans="1:9" s="22" customFormat="1" ht="33" customHeight="1" x14ac:dyDescent="0.2">
      <c r="A71" s="19" t="s">
        <v>67</v>
      </c>
      <c r="B71" s="20" t="s">
        <v>68</v>
      </c>
      <c r="C71" s="10">
        <f>C72+C76</f>
        <v>2504716.3000000003</v>
      </c>
      <c r="D71" s="10">
        <v>2504716.3000000003</v>
      </c>
      <c r="E71" s="10">
        <f>E72+E76</f>
        <v>2423087.9</v>
      </c>
      <c r="F71" s="11">
        <f t="shared" ref="F71:F129" si="13">E71/C71</f>
        <v>0.96741012145766758</v>
      </c>
      <c r="G71" s="11">
        <f t="shared" ref="G71:G129" si="14">E71/D71</f>
        <v>0.96741012145766758</v>
      </c>
      <c r="H71" s="5"/>
    </row>
    <row r="72" spans="1:9" s="22" customFormat="1" ht="19.5" customHeight="1" x14ac:dyDescent="0.2">
      <c r="A72" s="8" t="s">
        <v>69</v>
      </c>
      <c r="B72" s="23" t="s">
        <v>70</v>
      </c>
      <c r="C72" s="10">
        <f>C73+C74+C75</f>
        <v>2498308.3000000003</v>
      </c>
      <c r="D72" s="10">
        <v>2498308.3000000003</v>
      </c>
      <c r="E72" s="10">
        <f>E73+E74+E75</f>
        <v>2416667.4</v>
      </c>
      <c r="F72" s="11">
        <f t="shared" si="13"/>
        <v>0.96732152713097885</v>
      </c>
      <c r="G72" s="11">
        <f t="shared" si="14"/>
        <v>0.96732152713097885</v>
      </c>
      <c r="H72" s="5"/>
    </row>
    <row r="73" spans="1:9" s="6" customFormat="1" ht="21.75" customHeight="1" x14ac:dyDescent="0.2">
      <c r="A73" s="1" t="s">
        <v>202</v>
      </c>
      <c r="B73" s="2" t="s">
        <v>30</v>
      </c>
      <c r="C73" s="3">
        <v>336769.5</v>
      </c>
      <c r="D73" s="3">
        <v>336769.5</v>
      </c>
      <c r="E73" s="3">
        <v>354982.5</v>
      </c>
      <c r="F73" s="4">
        <f t="shared" si="13"/>
        <v>1.0540815008485032</v>
      </c>
      <c r="G73" s="4">
        <f t="shared" si="14"/>
        <v>1.0540815008485032</v>
      </c>
      <c r="H73" s="5"/>
    </row>
    <row r="74" spans="1:9" s="6" customFormat="1" ht="30" customHeight="1" x14ac:dyDescent="0.2">
      <c r="A74" s="1" t="s">
        <v>203</v>
      </c>
      <c r="B74" s="2" t="s">
        <v>29</v>
      </c>
      <c r="C74" s="3">
        <v>31607.599999999999</v>
      </c>
      <c r="D74" s="3">
        <v>31607.599999999999</v>
      </c>
      <c r="E74" s="3">
        <v>26681</v>
      </c>
      <c r="F74" s="4">
        <f t="shared" si="13"/>
        <v>0.84413242384742915</v>
      </c>
      <c r="G74" s="4">
        <f t="shared" si="14"/>
        <v>0.84413242384742915</v>
      </c>
      <c r="H74" s="5"/>
    </row>
    <row r="75" spans="1:9" s="6" customFormat="1" ht="21" customHeight="1" x14ac:dyDescent="0.2">
      <c r="A75" s="1" t="s">
        <v>204</v>
      </c>
      <c r="B75" s="2" t="s">
        <v>28</v>
      </c>
      <c r="C75" s="3">
        <v>2129931.2000000002</v>
      </c>
      <c r="D75" s="3">
        <v>2129931.2000000002</v>
      </c>
      <c r="E75" s="3">
        <v>2035003.9</v>
      </c>
      <c r="F75" s="4">
        <f t="shared" si="13"/>
        <v>0.95543175291295779</v>
      </c>
      <c r="G75" s="4">
        <f t="shared" si="14"/>
        <v>0.95543175291295779</v>
      </c>
      <c r="H75" s="5"/>
    </row>
    <row r="76" spans="1:9" s="22" customFormat="1" ht="30" customHeight="1" x14ac:dyDescent="0.2">
      <c r="A76" s="8" t="s">
        <v>71</v>
      </c>
      <c r="B76" s="23" t="s">
        <v>72</v>
      </c>
      <c r="C76" s="10">
        <f>C77+C78+C79</f>
        <v>6408</v>
      </c>
      <c r="D76" s="10">
        <v>6408</v>
      </c>
      <c r="E76" s="10">
        <f t="shared" ref="E76" si="15">E77+E78+E79</f>
        <v>6420.5</v>
      </c>
      <c r="F76" s="11">
        <f t="shared" si="13"/>
        <v>1.0019506866416978</v>
      </c>
      <c r="G76" s="11">
        <f t="shared" si="14"/>
        <v>1.0019506866416978</v>
      </c>
      <c r="H76" s="5"/>
    </row>
    <row r="77" spans="1:9" s="6" customFormat="1" ht="18.75" customHeight="1" x14ac:dyDescent="0.2">
      <c r="A77" s="1" t="s">
        <v>205</v>
      </c>
      <c r="B77" s="2" t="s">
        <v>27</v>
      </c>
      <c r="C77" s="3">
        <v>4264.1000000000004</v>
      </c>
      <c r="D77" s="3">
        <v>4264.1000000000004</v>
      </c>
      <c r="E77" s="3">
        <v>4331.1000000000004</v>
      </c>
      <c r="F77" s="4">
        <f t="shared" si="13"/>
        <v>1.01571257709716</v>
      </c>
      <c r="G77" s="4">
        <f t="shared" si="14"/>
        <v>1.01571257709716</v>
      </c>
      <c r="H77" s="5"/>
    </row>
    <row r="78" spans="1:9" s="6" customFormat="1" ht="31.5" customHeight="1" x14ac:dyDescent="0.2">
      <c r="A78" s="1" t="s">
        <v>308</v>
      </c>
      <c r="B78" s="2" t="s">
        <v>309</v>
      </c>
      <c r="C78" s="3">
        <v>0</v>
      </c>
      <c r="D78" s="3">
        <v>0</v>
      </c>
      <c r="E78" s="3">
        <v>10.5</v>
      </c>
      <c r="F78" s="4">
        <v>0</v>
      </c>
      <c r="G78" s="4">
        <v>0</v>
      </c>
      <c r="H78" s="5"/>
    </row>
    <row r="79" spans="1:9" s="6" customFormat="1" ht="33.75" customHeight="1" x14ac:dyDescent="0.2">
      <c r="A79" s="29" t="s">
        <v>206</v>
      </c>
      <c r="B79" s="2" t="s">
        <v>26</v>
      </c>
      <c r="C79" s="3">
        <v>2143.9</v>
      </c>
      <c r="D79" s="3">
        <v>2143.9</v>
      </c>
      <c r="E79" s="3">
        <v>2078.9</v>
      </c>
      <c r="F79" s="4">
        <f t="shared" si="13"/>
        <v>0.96968142170810201</v>
      </c>
      <c r="G79" s="4">
        <f t="shared" si="14"/>
        <v>0.96968142170810201</v>
      </c>
    </row>
    <row r="80" spans="1:9" s="22" customFormat="1" ht="18" customHeight="1" x14ac:dyDescent="0.2">
      <c r="A80" s="19" t="s">
        <v>73</v>
      </c>
      <c r="B80" s="20" t="s">
        <v>74</v>
      </c>
      <c r="C80" s="10">
        <f>C86+C88+C81</f>
        <v>404745.2</v>
      </c>
      <c r="D80" s="10">
        <v>404745.2</v>
      </c>
      <c r="E80" s="10">
        <f>E86+E88+E81+E84</f>
        <v>390903.10000000003</v>
      </c>
      <c r="F80" s="11">
        <f t="shared" si="13"/>
        <v>0.96580045915306723</v>
      </c>
      <c r="G80" s="11">
        <f t="shared" si="14"/>
        <v>0.96580045915306723</v>
      </c>
      <c r="H80" s="6"/>
      <c r="I80" s="6"/>
    </row>
    <row r="81" spans="1:9" s="22" customFormat="1" ht="47.25" customHeight="1" x14ac:dyDescent="0.2">
      <c r="A81" s="19" t="s">
        <v>325</v>
      </c>
      <c r="B81" s="20" t="s">
        <v>323</v>
      </c>
      <c r="C81" s="10">
        <f>C82</f>
        <v>33</v>
      </c>
      <c r="D81" s="10">
        <v>33</v>
      </c>
      <c r="E81" s="10">
        <f t="shared" ref="E81:E82" si="16">E82</f>
        <v>48.8</v>
      </c>
      <c r="F81" s="11">
        <f t="shared" si="13"/>
        <v>1.4787878787878788</v>
      </c>
      <c r="G81" s="11">
        <f t="shared" si="14"/>
        <v>1.4787878787878788</v>
      </c>
      <c r="H81" s="6"/>
      <c r="I81" s="6"/>
    </row>
    <row r="82" spans="1:9" s="22" customFormat="1" ht="45" customHeight="1" x14ac:dyDescent="0.2">
      <c r="A82" s="28" t="s">
        <v>324</v>
      </c>
      <c r="B82" s="7" t="s">
        <v>389</v>
      </c>
      <c r="C82" s="3">
        <f>C83</f>
        <v>33</v>
      </c>
      <c r="D82" s="3">
        <v>33</v>
      </c>
      <c r="E82" s="3">
        <f t="shared" si="16"/>
        <v>48.8</v>
      </c>
      <c r="F82" s="4">
        <f t="shared" si="13"/>
        <v>1.4787878787878788</v>
      </c>
      <c r="G82" s="4">
        <f t="shared" si="14"/>
        <v>1.4787878787878788</v>
      </c>
      <c r="H82" s="5"/>
    </row>
    <row r="83" spans="1:9" s="22" customFormat="1" ht="46.5" customHeight="1" x14ac:dyDescent="0.2">
      <c r="A83" s="28" t="s">
        <v>371</v>
      </c>
      <c r="B83" s="7" t="s">
        <v>389</v>
      </c>
      <c r="C83" s="3">
        <v>33</v>
      </c>
      <c r="D83" s="3">
        <v>33</v>
      </c>
      <c r="E83" s="3">
        <v>48.8</v>
      </c>
      <c r="F83" s="4">
        <f t="shared" si="13"/>
        <v>1.4787878787878788</v>
      </c>
      <c r="G83" s="4">
        <f t="shared" si="14"/>
        <v>1.4787878787878788</v>
      </c>
      <c r="H83" s="5"/>
    </row>
    <row r="84" spans="1:9" s="22" customFormat="1" ht="70.5" customHeight="1" x14ac:dyDescent="0.2">
      <c r="A84" s="19" t="s">
        <v>741</v>
      </c>
      <c r="B84" s="20" t="s">
        <v>743</v>
      </c>
      <c r="C84" s="10">
        <f>C85</f>
        <v>0</v>
      </c>
      <c r="D84" s="10">
        <v>0</v>
      </c>
      <c r="E84" s="10">
        <f t="shared" ref="E84" si="17">E85</f>
        <v>249.4</v>
      </c>
      <c r="F84" s="11">
        <v>0</v>
      </c>
      <c r="G84" s="11">
        <v>0</v>
      </c>
      <c r="H84" s="5"/>
    </row>
    <row r="85" spans="1:9" s="22" customFormat="1" ht="73.5" customHeight="1" x14ac:dyDescent="0.2">
      <c r="A85" s="28" t="s">
        <v>742</v>
      </c>
      <c r="B85" s="7" t="s">
        <v>743</v>
      </c>
      <c r="C85" s="3">
        <v>0</v>
      </c>
      <c r="D85" s="3">
        <v>0</v>
      </c>
      <c r="E85" s="3">
        <v>249.4</v>
      </c>
      <c r="F85" s="4">
        <v>0</v>
      </c>
      <c r="G85" s="4">
        <v>0</v>
      </c>
      <c r="H85" s="5"/>
    </row>
    <row r="86" spans="1:9" s="22" customFormat="1" ht="60.75" customHeight="1" x14ac:dyDescent="0.2">
      <c r="A86" s="19" t="s">
        <v>253</v>
      </c>
      <c r="B86" s="20" t="s">
        <v>252</v>
      </c>
      <c r="C86" s="10">
        <f>C87</f>
        <v>10143.9</v>
      </c>
      <c r="D86" s="10">
        <v>10143.9</v>
      </c>
      <c r="E86" s="10">
        <f t="shared" ref="E86" si="18">E87</f>
        <v>13787.8</v>
      </c>
      <c r="F86" s="11">
        <f t="shared" si="13"/>
        <v>1.3592208125080096</v>
      </c>
      <c r="G86" s="11">
        <f t="shared" si="14"/>
        <v>1.3592208125080096</v>
      </c>
      <c r="H86" s="5"/>
    </row>
    <row r="87" spans="1:9" s="6" customFormat="1" ht="59.25" customHeight="1" x14ac:dyDescent="0.2">
      <c r="A87" s="28" t="s">
        <v>288</v>
      </c>
      <c r="B87" s="7" t="s">
        <v>252</v>
      </c>
      <c r="C87" s="3">
        <v>10143.9</v>
      </c>
      <c r="D87" s="3">
        <v>10143.9</v>
      </c>
      <c r="E87" s="3">
        <v>13787.8</v>
      </c>
      <c r="F87" s="4">
        <f t="shared" si="13"/>
        <v>1.3592208125080096</v>
      </c>
      <c r="G87" s="4">
        <f t="shared" si="14"/>
        <v>1.3592208125080096</v>
      </c>
      <c r="H87" s="5"/>
    </row>
    <row r="88" spans="1:9" s="22" customFormat="1" ht="32.25" customHeight="1" x14ac:dyDescent="0.2">
      <c r="A88" s="8" t="s">
        <v>75</v>
      </c>
      <c r="B88" s="20" t="s">
        <v>76</v>
      </c>
      <c r="C88" s="10">
        <f t="shared" ref="C88" si="19">C89+C91+C93+C98+C100+C102+C104+C106+C108+C113+C115+C120+C122+C124+C126+C118+C129</f>
        <v>394568.3</v>
      </c>
      <c r="D88" s="10">
        <v>394568.3</v>
      </c>
      <c r="E88" s="10">
        <f>E89+E91+E93+E98+E100+E102+E104+E106+E108+E113+E115+E120+E122+E124+E126+E118+E129</f>
        <v>376817.10000000003</v>
      </c>
      <c r="F88" s="11">
        <f t="shared" si="13"/>
        <v>0.95501108426601944</v>
      </c>
      <c r="G88" s="11">
        <f t="shared" si="14"/>
        <v>0.95501108426601944</v>
      </c>
      <c r="H88" s="5"/>
    </row>
    <row r="89" spans="1:9" s="22" customFormat="1" ht="75" customHeight="1" x14ac:dyDescent="0.2">
      <c r="A89" s="1" t="s">
        <v>340</v>
      </c>
      <c r="B89" s="7" t="s">
        <v>254</v>
      </c>
      <c r="C89" s="3">
        <f>C90</f>
        <v>438</v>
      </c>
      <c r="D89" s="3">
        <v>438</v>
      </c>
      <c r="E89" s="3">
        <f t="shared" ref="E89" si="20">E90</f>
        <v>0</v>
      </c>
      <c r="F89" s="4">
        <f t="shared" si="13"/>
        <v>0</v>
      </c>
      <c r="G89" s="4">
        <f t="shared" si="14"/>
        <v>0</v>
      </c>
      <c r="H89" s="5"/>
    </row>
    <row r="90" spans="1:9" s="6" customFormat="1" ht="74.25" customHeight="1" x14ac:dyDescent="0.2">
      <c r="A90" s="1" t="s">
        <v>255</v>
      </c>
      <c r="B90" s="7" t="s">
        <v>254</v>
      </c>
      <c r="C90" s="3">
        <v>438</v>
      </c>
      <c r="D90" s="3">
        <v>438</v>
      </c>
      <c r="E90" s="3">
        <v>0</v>
      </c>
      <c r="F90" s="4">
        <f t="shared" si="13"/>
        <v>0</v>
      </c>
      <c r="G90" s="4">
        <f t="shared" si="14"/>
        <v>0</v>
      </c>
      <c r="H90" s="5"/>
    </row>
    <row r="91" spans="1:9" s="6" customFormat="1" ht="44.25" customHeight="1" x14ac:dyDescent="0.2">
      <c r="A91" s="1" t="s">
        <v>341</v>
      </c>
      <c r="B91" s="7" t="s">
        <v>256</v>
      </c>
      <c r="C91" s="3">
        <f>C92</f>
        <v>327265.90000000002</v>
      </c>
      <c r="D91" s="3">
        <v>327265.90000000002</v>
      </c>
      <c r="E91" s="3">
        <f t="shared" ref="E91" si="21">E92</f>
        <v>305044.5</v>
      </c>
      <c r="F91" s="4">
        <f t="shared" si="13"/>
        <v>0.93209986130543998</v>
      </c>
      <c r="G91" s="4">
        <f t="shared" si="14"/>
        <v>0.93209986130543998</v>
      </c>
      <c r="H91" s="5"/>
    </row>
    <row r="92" spans="1:9" s="6" customFormat="1" ht="44.25" customHeight="1" x14ac:dyDescent="0.2">
      <c r="A92" s="1" t="s">
        <v>257</v>
      </c>
      <c r="B92" s="7" t="s">
        <v>256</v>
      </c>
      <c r="C92" s="3">
        <v>327265.90000000002</v>
      </c>
      <c r="D92" s="3">
        <v>327265.90000000002</v>
      </c>
      <c r="E92" s="3">
        <v>305044.5</v>
      </c>
      <c r="F92" s="4">
        <f t="shared" si="13"/>
        <v>0.93209986130543998</v>
      </c>
      <c r="G92" s="4">
        <f t="shared" si="14"/>
        <v>0.93209986130543998</v>
      </c>
      <c r="H92" s="5"/>
    </row>
    <row r="93" spans="1:9" s="6" customFormat="1" ht="48.75" customHeight="1" x14ac:dyDescent="0.2">
      <c r="A93" s="1" t="s">
        <v>77</v>
      </c>
      <c r="B93" s="7" t="s">
        <v>78</v>
      </c>
      <c r="C93" s="3">
        <f>C94</f>
        <v>12153.3</v>
      </c>
      <c r="D93" s="3">
        <v>12153.3</v>
      </c>
      <c r="E93" s="3">
        <f>E94</f>
        <v>13469.2</v>
      </c>
      <c r="F93" s="4">
        <f t="shared" si="13"/>
        <v>1.1082751186920425</v>
      </c>
      <c r="G93" s="4">
        <f t="shared" si="14"/>
        <v>1.1082751186920425</v>
      </c>
      <c r="H93" s="5"/>
    </row>
    <row r="94" spans="1:9" s="6" customFormat="1" ht="63" customHeight="1" x14ac:dyDescent="0.2">
      <c r="A94" s="1" t="s">
        <v>342</v>
      </c>
      <c r="B94" s="7" t="s">
        <v>25</v>
      </c>
      <c r="C94" s="3">
        <f>C95+C97</f>
        <v>12153.3</v>
      </c>
      <c r="D94" s="3">
        <v>12153.3</v>
      </c>
      <c r="E94" s="3">
        <f>E95+E97+E96</f>
        <v>13469.2</v>
      </c>
      <c r="F94" s="4">
        <f t="shared" si="13"/>
        <v>1.1082751186920425</v>
      </c>
      <c r="G94" s="4">
        <f t="shared" si="14"/>
        <v>1.1082751186920425</v>
      </c>
      <c r="H94" s="5"/>
    </row>
    <row r="95" spans="1:9" s="6" customFormat="1" ht="57.75" customHeight="1" x14ac:dyDescent="0.2">
      <c r="A95" s="1" t="s">
        <v>83</v>
      </c>
      <c r="B95" s="2" t="s">
        <v>25</v>
      </c>
      <c r="C95" s="3">
        <v>10653.3</v>
      </c>
      <c r="D95" s="3">
        <v>10653.3</v>
      </c>
      <c r="E95" s="3">
        <v>13180.2</v>
      </c>
      <c r="F95" s="4">
        <f t="shared" si="13"/>
        <v>1.237194108867675</v>
      </c>
      <c r="G95" s="4">
        <f t="shared" si="14"/>
        <v>1.237194108867675</v>
      </c>
      <c r="H95" s="5"/>
    </row>
    <row r="96" spans="1:9" s="6" customFormat="1" ht="57.75" customHeight="1" x14ac:dyDescent="0.2">
      <c r="A96" s="1" t="s">
        <v>793</v>
      </c>
      <c r="B96" s="2" t="s">
        <v>25</v>
      </c>
      <c r="C96" s="3">
        <v>0</v>
      </c>
      <c r="D96" s="3">
        <v>0</v>
      </c>
      <c r="E96" s="3">
        <v>2.7</v>
      </c>
      <c r="F96" s="4">
        <v>0</v>
      </c>
      <c r="G96" s="4">
        <v>0</v>
      </c>
      <c r="H96" s="5"/>
    </row>
    <row r="97" spans="1:8" s="6" customFormat="1" ht="57.75" customHeight="1" x14ac:dyDescent="0.2">
      <c r="A97" s="1" t="s">
        <v>84</v>
      </c>
      <c r="B97" s="2" t="s">
        <v>25</v>
      </c>
      <c r="C97" s="3">
        <v>1500</v>
      </c>
      <c r="D97" s="3">
        <v>1500</v>
      </c>
      <c r="E97" s="3">
        <v>286.3</v>
      </c>
      <c r="F97" s="4">
        <f t="shared" si="13"/>
        <v>0.19086666666666668</v>
      </c>
      <c r="G97" s="4">
        <f t="shared" si="14"/>
        <v>0.19086666666666668</v>
      </c>
      <c r="H97" s="5"/>
    </row>
    <row r="98" spans="1:8" s="6" customFormat="1" ht="33.75" customHeight="1" x14ac:dyDescent="0.2">
      <c r="A98" s="1" t="s">
        <v>339</v>
      </c>
      <c r="B98" s="7" t="s">
        <v>258</v>
      </c>
      <c r="C98" s="3">
        <f>C99</f>
        <v>9718.1</v>
      </c>
      <c r="D98" s="3">
        <v>9718.1</v>
      </c>
      <c r="E98" s="3">
        <f t="shared" ref="E98" si="22">E99</f>
        <v>10981.8</v>
      </c>
      <c r="F98" s="4">
        <f t="shared" si="13"/>
        <v>1.1300357065681561</v>
      </c>
      <c r="G98" s="4">
        <f t="shared" si="14"/>
        <v>1.1300357065681561</v>
      </c>
      <c r="H98" s="5"/>
    </row>
    <row r="99" spans="1:8" s="6" customFormat="1" ht="30.75" customHeight="1" x14ac:dyDescent="0.2">
      <c r="A99" s="1" t="s">
        <v>280</v>
      </c>
      <c r="B99" s="2" t="s">
        <v>258</v>
      </c>
      <c r="C99" s="3">
        <v>9718.1</v>
      </c>
      <c r="D99" s="3">
        <v>9718.1</v>
      </c>
      <c r="E99" s="25">
        <v>10981.8</v>
      </c>
      <c r="F99" s="4">
        <f t="shared" si="13"/>
        <v>1.1300357065681561</v>
      </c>
      <c r="G99" s="4">
        <f t="shared" si="14"/>
        <v>1.1300357065681561</v>
      </c>
      <c r="H99" s="5"/>
    </row>
    <row r="100" spans="1:8" s="6" customFormat="1" ht="61.5" customHeight="1" x14ac:dyDescent="0.2">
      <c r="A100" s="1" t="s">
        <v>338</v>
      </c>
      <c r="B100" s="7" t="s">
        <v>24</v>
      </c>
      <c r="C100" s="3">
        <f>C101</f>
        <v>286.60000000000002</v>
      </c>
      <c r="D100" s="3">
        <v>286.60000000000002</v>
      </c>
      <c r="E100" s="3">
        <f t="shared" ref="E100" si="23">E101</f>
        <v>120</v>
      </c>
      <c r="F100" s="4">
        <f t="shared" si="13"/>
        <v>0.41870202372644799</v>
      </c>
      <c r="G100" s="4">
        <f t="shared" si="14"/>
        <v>0.41870202372644799</v>
      </c>
      <c r="H100" s="5"/>
    </row>
    <row r="101" spans="1:8" s="6" customFormat="1" ht="60" customHeight="1" x14ac:dyDescent="0.2">
      <c r="A101" s="1" t="s">
        <v>85</v>
      </c>
      <c r="B101" s="2" t="s">
        <v>24</v>
      </c>
      <c r="C101" s="3">
        <v>286.60000000000002</v>
      </c>
      <c r="D101" s="3">
        <v>286.60000000000002</v>
      </c>
      <c r="E101" s="3">
        <v>120</v>
      </c>
      <c r="F101" s="4">
        <f t="shared" si="13"/>
        <v>0.41870202372644799</v>
      </c>
      <c r="G101" s="4">
        <f t="shared" si="14"/>
        <v>0.41870202372644799</v>
      </c>
      <c r="H101" s="5"/>
    </row>
    <row r="102" spans="1:8" s="6" customFormat="1" ht="35.25" customHeight="1" x14ac:dyDescent="0.2">
      <c r="A102" s="1" t="s">
        <v>346</v>
      </c>
      <c r="B102" s="7" t="s">
        <v>390</v>
      </c>
      <c r="C102" s="3">
        <f>C103</f>
        <v>14</v>
      </c>
      <c r="D102" s="3">
        <v>14</v>
      </c>
      <c r="E102" s="3">
        <f t="shared" ref="E102" si="24">E103</f>
        <v>4</v>
      </c>
      <c r="F102" s="4">
        <f t="shared" si="13"/>
        <v>0.2857142857142857</v>
      </c>
      <c r="G102" s="4">
        <f t="shared" si="14"/>
        <v>0.2857142857142857</v>
      </c>
      <c r="H102" s="5"/>
    </row>
    <row r="103" spans="1:8" s="6" customFormat="1" ht="38.25" customHeight="1" x14ac:dyDescent="0.2">
      <c r="A103" s="1" t="s">
        <v>86</v>
      </c>
      <c r="B103" s="2" t="s">
        <v>390</v>
      </c>
      <c r="C103" s="3">
        <v>14</v>
      </c>
      <c r="D103" s="3">
        <v>14</v>
      </c>
      <c r="E103" s="3">
        <v>4</v>
      </c>
      <c r="F103" s="4">
        <f t="shared" si="13"/>
        <v>0.2857142857142857</v>
      </c>
      <c r="G103" s="4">
        <f t="shared" si="14"/>
        <v>0.2857142857142857</v>
      </c>
      <c r="H103" s="5"/>
    </row>
    <row r="104" spans="1:8" s="6" customFormat="1" ht="87.75" customHeight="1" x14ac:dyDescent="0.2">
      <c r="A104" s="1" t="s">
        <v>337</v>
      </c>
      <c r="B104" s="7" t="s">
        <v>391</v>
      </c>
      <c r="C104" s="3">
        <f>C105</f>
        <v>109</v>
      </c>
      <c r="D104" s="3">
        <v>109</v>
      </c>
      <c r="E104" s="3">
        <f t="shared" ref="E104" si="25">E105</f>
        <v>62.4</v>
      </c>
      <c r="F104" s="4">
        <f t="shared" si="13"/>
        <v>0.57247706422018352</v>
      </c>
      <c r="G104" s="4">
        <f t="shared" si="14"/>
        <v>0.57247706422018352</v>
      </c>
      <c r="H104" s="5"/>
    </row>
    <row r="105" spans="1:8" s="6" customFormat="1" ht="87.75" customHeight="1" x14ac:dyDescent="0.2">
      <c r="A105" s="1" t="s">
        <v>87</v>
      </c>
      <c r="B105" s="2" t="s">
        <v>391</v>
      </c>
      <c r="C105" s="3">
        <v>109</v>
      </c>
      <c r="D105" s="3">
        <v>109</v>
      </c>
      <c r="E105" s="3">
        <v>62.4</v>
      </c>
      <c r="F105" s="4">
        <f t="shared" si="13"/>
        <v>0.57247706422018352</v>
      </c>
      <c r="G105" s="4">
        <f t="shared" si="14"/>
        <v>0.57247706422018352</v>
      </c>
      <c r="H105" s="5"/>
    </row>
    <row r="106" spans="1:8" s="6" customFormat="1" ht="99.75" customHeight="1" x14ac:dyDescent="0.2">
      <c r="A106" s="1" t="s">
        <v>336</v>
      </c>
      <c r="B106" s="7" t="s">
        <v>392</v>
      </c>
      <c r="C106" s="3">
        <f>C107</f>
        <v>36</v>
      </c>
      <c r="D106" s="3">
        <v>36</v>
      </c>
      <c r="E106" s="3">
        <f t="shared" ref="E106" si="26">E107</f>
        <v>0</v>
      </c>
      <c r="F106" s="4">
        <f t="shared" si="13"/>
        <v>0</v>
      </c>
      <c r="G106" s="4">
        <f t="shared" si="14"/>
        <v>0</v>
      </c>
      <c r="H106" s="5"/>
    </row>
    <row r="107" spans="1:8" s="6" customFormat="1" ht="100.5" customHeight="1" x14ac:dyDescent="0.2">
      <c r="A107" s="1" t="s">
        <v>335</v>
      </c>
      <c r="B107" s="2" t="s">
        <v>392</v>
      </c>
      <c r="C107" s="3">
        <v>36</v>
      </c>
      <c r="D107" s="3">
        <v>36</v>
      </c>
      <c r="E107" s="3">
        <v>0</v>
      </c>
      <c r="F107" s="4">
        <f t="shared" si="13"/>
        <v>0</v>
      </c>
      <c r="G107" s="4">
        <f t="shared" si="14"/>
        <v>0</v>
      </c>
      <c r="H107" s="5"/>
    </row>
    <row r="108" spans="1:8" s="6" customFormat="1" ht="62.25" customHeight="1" x14ac:dyDescent="0.2">
      <c r="A108" s="1" t="s">
        <v>79</v>
      </c>
      <c r="B108" s="7" t="s">
        <v>80</v>
      </c>
      <c r="C108" s="3">
        <f>C109+C111</f>
        <v>37375</v>
      </c>
      <c r="D108" s="3">
        <v>37375</v>
      </c>
      <c r="E108" s="3">
        <f t="shared" ref="E108" si="27">E109+E111</f>
        <v>36480.699999999997</v>
      </c>
      <c r="F108" s="4">
        <f t="shared" si="13"/>
        <v>0.97607224080267552</v>
      </c>
      <c r="G108" s="4">
        <f t="shared" si="14"/>
        <v>0.97607224080267552</v>
      </c>
      <c r="H108" s="5"/>
    </row>
    <row r="109" spans="1:8" s="6" customFormat="1" ht="75" customHeight="1" x14ac:dyDescent="0.2">
      <c r="A109" s="1" t="s">
        <v>361</v>
      </c>
      <c r="B109" s="24" t="s">
        <v>301</v>
      </c>
      <c r="C109" s="3">
        <f>C110</f>
        <v>9545</v>
      </c>
      <c r="D109" s="3">
        <v>9545</v>
      </c>
      <c r="E109" s="3">
        <f t="shared" ref="E109" si="28">E110</f>
        <v>7956.5</v>
      </c>
      <c r="F109" s="4">
        <f t="shared" si="13"/>
        <v>0.83357778941854377</v>
      </c>
      <c r="G109" s="4">
        <f t="shared" si="14"/>
        <v>0.83357778941854377</v>
      </c>
      <c r="H109" s="5"/>
    </row>
    <row r="110" spans="1:8" s="6" customFormat="1" ht="73.5" customHeight="1" x14ac:dyDescent="0.2">
      <c r="A110" s="1" t="s">
        <v>358</v>
      </c>
      <c r="B110" s="24" t="s">
        <v>301</v>
      </c>
      <c r="C110" s="3">
        <v>9545</v>
      </c>
      <c r="D110" s="3">
        <v>9545</v>
      </c>
      <c r="E110" s="3">
        <v>7956.5</v>
      </c>
      <c r="F110" s="4">
        <f t="shared" si="13"/>
        <v>0.83357778941854377</v>
      </c>
      <c r="G110" s="4">
        <f t="shared" si="14"/>
        <v>0.83357778941854377</v>
      </c>
      <c r="H110" s="5"/>
    </row>
    <row r="111" spans="1:8" s="6" customFormat="1" ht="141" customHeight="1" x14ac:dyDescent="0.2">
      <c r="A111" s="1" t="s">
        <v>326</v>
      </c>
      <c r="B111" s="7" t="s">
        <v>269</v>
      </c>
      <c r="C111" s="3">
        <f>C112</f>
        <v>27830</v>
      </c>
      <c r="D111" s="3">
        <v>27830</v>
      </c>
      <c r="E111" s="3">
        <f t="shared" ref="E111" si="29">E112</f>
        <v>28524.2</v>
      </c>
      <c r="F111" s="4">
        <f t="shared" si="13"/>
        <v>1.0249443047071505</v>
      </c>
      <c r="G111" s="4">
        <f t="shared" si="14"/>
        <v>1.0249443047071505</v>
      </c>
      <c r="H111" s="5"/>
    </row>
    <row r="112" spans="1:8" s="6" customFormat="1" ht="141" customHeight="1" x14ac:dyDescent="0.2">
      <c r="A112" s="1" t="s">
        <v>327</v>
      </c>
      <c r="B112" s="2" t="s">
        <v>269</v>
      </c>
      <c r="C112" s="3">
        <v>27830</v>
      </c>
      <c r="D112" s="3">
        <v>27830</v>
      </c>
      <c r="E112" s="3">
        <v>28524.2</v>
      </c>
      <c r="F112" s="4">
        <f t="shared" si="13"/>
        <v>1.0249443047071505</v>
      </c>
      <c r="G112" s="4">
        <f t="shared" si="14"/>
        <v>1.0249443047071505</v>
      </c>
      <c r="H112" s="5"/>
    </row>
    <row r="113" spans="1:8" s="6" customFormat="1" ht="61.5" customHeight="1" x14ac:dyDescent="0.2">
      <c r="A113" s="1" t="s">
        <v>81</v>
      </c>
      <c r="B113" s="7" t="s">
        <v>82</v>
      </c>
      <c r="C113" s="3">
        <f t="shared" ref="C113:E113" si="30">C114</f>
        <v>3673.4</v>
      </c>
      <c r="D113" s="3">
        <v>3673.4</v>
      </c>
      <c r="E113" s="3">
        <f t="shared" si="30"/>
        <v>3695.3</v>
      </c>
      <c r="F113" s="4">
        <f t="shared" si="13"/>
        <v>1.0059617792780531</v>
      </c>
      <c r="G113" s="4">
        <f t="shared" si="14"/>
        <v>1.0059617792780531</v>
      </c>
      <c r="H113" s="5"/>
    </row>
    <row r="114" spans="1:8" s="6" customFormat="1" ht="74.25" customHeight="1" x14ac:dyDescent="0.2">
      <c r="A114" s="1" t="s">
        <v>88</v>
      </c>
      <c r="B114" s="2" t="s">
        <v>212</v>
      </c>
      <c r="C114" s="3">
        <v>3673.4</v>
      </c>
      <c r="D114" s="3">
        <v>3673.4</v>
      </c>
      <c r="E114" s="3">
        <v>3695.3</v>
      </c>
      <c r="F114" s="4">
        <f t="shared" si="13"/>
        <v>1.0059617792780531</v>
      </c>
      <c r="G114" s="4">
        <f t="shared" si="14"/>
        <v>1.0059617792780531</v>
      </c>
      <c r="H114" s="5"/>
    </row>
    <row r="115" spans="1:8" s="6" customFormat="1" ht="53.25" customHeight="1" x14ac:dyDescent="0.2">
      <c r="A115" s="1" t="s">
        <v>89</v>
      </c>
      <c r="B115" s="7" t="s">
        <v>23</v>
      </c>
      <c r="C115" s="3">
        <f>C117+C116</f>
        <v>525</v>
      </c>
      <c r="D115" s="3">
        <v>525</v>
      </c>
      <c r="E115" s="3">
        <f>E117+E116</f>
        <v>706.5</v>
      </c>
      <c r="F115" s="4">
        <f t="shared" si="13"/>
        <v>1.3457142857142856</v>
      </c>
      <c r="G115" s="4">
        <f t="shared" si="14"/>
        <v>1.3457142857142856</v>
      </c>
      <c r="H115" s="5"/>
    </row>
    <row r="116" spans="1:8" s="6" customFormat="1" ht="41.25" customHeight="1" x14ac:dyDescent="0.2">
      <c r="A116" s="1" t="s">
        <v>328</v>
      </c>
      <c r="B116" s="2" t="s">
        <v>23</v>
      </c>
      <c r="C116" s="3">
        <v>525</v>
      </c>
      <c r="D116" s="3">
        <v>525</v>
      </c>
      <c r="E116" s="3">
        <v>706.5</v>
      </c>
      <c r="F116" s="4">
        <f t="shared" si="13"/>
        <v>1.3457142857142856</v>
      </c>
      <c r="G116" s="4">
        <f t="shared" si="14"/>
        <v>1.3457142857142856</v>
      </c>
      <c r="H116" s="5"/>
    </row>
    <row r="117" spans="1:8" s="6" customFormat="1" ht="41.25" customHeight="1" x14ac:dyDescent="0.2">
      <c r="A117" s="1" t="s">
        <v>90</v>
      </c>
      <c r="B117" s="2" t="s">
        <v>23</v>
      </c>
      <c r="C117" s="3">
        <v>0</v>
      </c>
      <c r="D117" s="3">
        <v>0</v>
      </c>
      <c r="E117" s="3"/>
      <c r="F117" s="4">
        <v>0</v>
      </c>
      <c r="G117" s="4">
        <v>0</v>
      </c>
      <c r="H117" s="5"/>
    </row>
    <row r="118" spans="1:8" s="6" customFormat="1" ht="31.5" customHeight="1" x14ac:dyDescent="0.2">
      <c r="A118" s="1" t="s">
        <v>367</v>
      </c>
      <c r="B118" s="2" t="s">
        <v>366</v>
      </c>
      <c r="C118" s="3">
        <f>C119</f>
        <v>14</v>
      </c>
      <c r="D118" s="3">
        <v>14</v>
      </c>
      <c r="E118" s="3">
        <f t="shared" ref="E118" si="31">E119</f>
        <v>314.89999999999998</v>
      </c>
      <c r="F118" s="4">
        <f t="shared" si="13"/>
        <v>22.49285714285714</v>
      </c>
      <c r="G118" s="4">
        <f t="shared" si="14"/>
        <v>22.49285714285714</v>
      </c>
      <c r="H118" s="5"/>
    </row>
    <row r="119" spans="1:8" s="6" customFormat="1" ht="33.75" customHeight="1" x14ac:dyDescent="0.2">
      <c r="A119" s="1" t="s">
        <v>753</v>
      </c>
      <c r="B119" s="2" t="s">
        <v>366</v>
      </c>
      <c r="C119" s="3">
        <v>14</v>
      </c>
      <c r="D119" s="3">
        <v>14</v>
      </c>
      <c r="E119" s="3">
        <v>314.89999999999998</v>
      </c>
      <c r="F119" s="4">
        <f t="shared" si="13"/>
        <v>22.49285714285714</v>
      </c>
      <c r="G119" s="4">
        <f t="shared" si="14"/>
        <v>22.49285714285714</v>
      </c>
      <c r="H119" s="5"/>
    </row>
    <row r="120" spans="1:8" s="6" customFormat="1" ht="31.5" customHeight="1" x14ac:dyDescent="0.2">
      <c r="A120" s="1" t="s">
        <v>343</v>
      </c>
      <c r="B120" s="7" t="s">
        <v>226</v>
      </c>
      <c r="C120" s="3">
        <f>C121</f>
        <v>135</v>
      </c>
      <c r="D120" s="3">
        <v>135</v>
      </c>
      <c r="E120" s="3">
        <f t="shared" ref="E120" si="32">E121</f>
        <v>185</v>
      </c>
      <c r="F120" s="4">
        <f t="shared" si="13"/>
        <v>1.3703703703703705</v>
      </c>
      <c r="G120" s="4">
        <f t="shared" si="14"/>
        <v>1.3703703703703705</v>
      </c>
      <c r="H120" s="5"/>
    </row>
    <row r="121" spans="1:8" s="6" customFormat="1" ht="32.25" customHeight="1" x14ac:dyDescent="0.2">
      <c r="A121" s="1" t="s">
        <v>227</v>
      </c>
      <c r="B121" s="2" t="s">
        <v>226</v>
      </c>
      <c r="C121" s="3">
        <v>135</v>
      </c>
      <c r="D121" s="3">
        <v>135</v>
      </c>
      <c r="E121" s="3">
        <v>185</v>
      </c>
      <c r="F121" s="4">
        <f t="shared" si="13"/>
        <v>1.3703703703703705</v>
      </c>
      <c r="G121" s="4">
        <f t="shared" si="14"/>
        <v>1.3703703703703705</v>
      </c>
      <c r="H121" s="5"/>
    </row>
    <row r="122" spans="1:8" s="6" customFormat="1" ht="60.75" customHeight="1" x14ac:dyDescent="0.2">
      <c r="A122" s="1" t="s">
        <v>344</v>
      </c>
      <c r="B122" s="7" t="s">
        <v>274</v>
      </c>
      <c r="C122" s="3">
        <f>C123</f>
        <v>1000</v>
      </c>
      <c r="D122" s="3">
        <v>1000</v>
      </c>
      <c r="E122" s="3">
        <f t="shared" ref="E122" si="33">E123</f>
        <v>575.20000000000005</v>
      </c>
      <c r="F122" s="4">
        <f t="shared" si="13"/>
        <v>0.57520000000000004</v>
      </c>
      <c r="G122" s="4">
        <f t="shared" si="14"/>
        <v>0.57520000000000004</v>
      </c>
      <c r="H122" s="5"/>
    </row>
    <row r="123" spans="1:8" s="6" customFormat="1" ht="57" customHeight="1" x14ac:dyDescent="0.2">
      <c r="A123" s="1" t="s">
        <v>275</v>
      </c>
      <c r="B123" s="2" t="s">
        <v>274</v>
      </c>
      <c r="C123" s="3">
        <v>1000</v>
      </c>
      <c r="D123" s="3">
        <v>1000</v>
      </c>
      <c r="E123" s="3">
        <v>575.20000000000005</v>
      </c>
      <c r="F123" s="4">
        <f t="shared" si="13"/>
        <v>0.57520000000000004</v>
      </c>
      <c r="G123" s="4">
        <f t="shared" si="14"/>
        <v>0.57520000000000004</v>
      </c>
      <c r="H123" s="5"/>
    </row>
    <row r="124" spans="1:8" s="6" customFormat="1" ht="72" customHeight="1" x14ac:dyDescent="0.2">
      <c r="A124" s="1" t="s">
        <v>345</v>
      </c>
      <c r="B124" s="7" t="s">
        <v>276</v>
      </c>
      <c r="C124" s="3">
        <f>C125</f>
        <v>1000</v>
      </c>
      <c r="D124" s="3">
        <v>1000</v>
      </c>
      <c r="E124" s="3">
        <f t="shared" ref="E124" si="34">E125</f>
        <v>3957.8</v>
      </c>
      <c r="F124" s="4">
        <f t="shared" si="13"/>
        <v>3.9578000000000002</v>
      </c>
      <c r="G124" s="4">
        <f t="shared" si="14"/>
        <v>3.9578000000000002</v>
      </c>
      <c r="H124" s="5"/>
    </row>
    <row r="125" spans="1:8" s="6" customFormat="1" ht="76.5" customHeight="1" x14ac:dyDescent="0.2">
      <c r="A125" s="1" t="s">
        <v>277</v>
      </c>
      <c r="B125" s="2" t="s">
        <v>276</v>
      </c>
      <c r="C125" s="3">
        <v>1000</v>
      </c>
      <c r="D125" s="3">
        <v>1000</v>
      </c>
      <c r="E125" s="3">
        <v>3957.8</v>
      </c>
      <c r="F125" s="4">
        <f t="shared" si="13"/>
        <v>3.9578000000000002</v>
      </c>
      <c r="G125" s="4">
        <f t="shared" si="14"/>
        <v>3.9578000000000002</v>
      </c>
      <c r="H125" s="5"/>
    </row>
    <row r="126" spans="1:8" s="6" customFormat="1" ht="56.25" customHeight="1" x14ac:dyDescent="0.2">
      <c r="A126" s="1" t="s">
        <v>362</v>
      </c>
      <c r="B126" s="7" t="s">
        <v>259</v>
      </c>
      <c r="C126" s="3">
        <f>C127</f>
        <v>95</v>
      </c>
      <c r="D126" s="3">
        <v>95</v>
      </c>
      <c r="E126" s="3">
        <f t="shared" ref="E126" si="35">E127</f>
        <v>125</v>
      </c>
      <c r="F126" s="4">
        <f t="shared" si="13"/>
        <v>1.3157894736842106</v>
      </c>
      <c r="G126" s="4">
        <f t="shared" si="14"/>
        <v>1.3157894736842106</v>
      </c>
      <c r="H126" s="5"/>
    </row>
    <row r="127" spans="1:8" s="6" customFormat="1" ht="60" customHeight="1" x14ac:dyDescent="0.2">
      <c r="A127" s="1" t="s">
        <v>260</v>
      </c>
      <c r="B127" s="2" t="s">
        <v>259</v>
      </c>
      <c r="C127" s="3">
        <v>95</v>
      </c>
      <c r="D127" s="3">
        <v>95</v>
      </c>
      <c r="E127" s="3">
        <v>125</v>
      </c>
      <c r="F127" s="4">
        <f t="shared" si="13"/>
        <v>1.3157894736842106</v>
      </c>
      <c r="G127" s="4">
        <f t="shared" si="14"/>
        <v>1.3157894736842106</v>
      </c>
      <c r="H127" s="5"/>
    </row>
    <row r="128" spans="1:8" s="6" customFormat="1" ht="60.75" customHeight="1" x14ac:dyDescent="0.2">
      <c r="A128" s="1" t="s">
        <v>529</v>
      </c>
      <c r="B128" s="2" t="s">
        <v>498</v>
      </c>
      <c r="C128" s="3">
        <f>C129</f>
        <v>730</v>
      </c>
      <c r="D128" s="3">
        <v>730</v>
      </c>
      <c r="E128" s="3">
        <f t="shared" ref="E128" si="36">E129</f>
        <v>1094.8</v>
      </c>
      <c r="F128" s="4">
        <f t="shared" si="13"/>
        <v>1.4997260273972601</v>
      </c>
      <c r="G128" s="4">
        <f t="shared" si="14"/>
        <v>1.4997260273972601</v>
      </c>
      <c r="H128" s="5"/>
    </row>
    <row r="129" spans="1:8" s="6" customFormat="1" ht="63" customHeight="1" x14ac:dyDescent="0.2">
      <c r="A129" s="1" t="s">
        <v>499</v>
      </c>
      <c r="B129" s="2" t="s">
        <v>498</v>
      </c>
      <c r="C129" s="3">
        <v>730</v>
      </c>
      <c r="D129" s="3">
        <v>730</v>
      </c>
      <c r="E129" s="3">
        <v>1094.8</v>
      </c>
      <c r="F129" s="4">
        <f t="shared" si="13"/>
        <v>1.4997260273972601</v>
      </c>
      <c r="G129" s="4">
        <f t="shared" si="14"/>
        <v>1.4997260273972601</v>
      </c>
      <c r="H129" s="5"/>
    </row>
    <row r="130" spans="1:8" s="22" customFormat="1" ht="33.75" customHeight="1" x14ac:dyDescent="0.2">
      <c r="A130" s="19" t="s">
        <v>91</v>
      </c>
      <c r="B130" s="20" t="s">
        <v>92</v>
      </c>
      <c r="C130" s="10">
        <f>C131+C134+C140+C145+C147</f>
        <v>0</v>
      </c>
      <c r="D130" s="10">
        <f t="shared" ref="D130" si="37">D131+D134+D140+D145+D147</f>
        <v>0</v>
      </c>
      <c r="E130" s="10">
        <f>E131+E134+E140+E145+E147</f>
        <v>157.60000000000002</v>
      </c>
      <c r="F130" s="11">
        <v>0</v>
      </c>
      <c r="G130" s="11">
        <v>0</v>
      </c>
      <c r="H130" s="5"/>
    </row>
    <row r="131" spans="1:8" s="22" customFormat="1" ht="33" customHeight="1" x14ac:dyDescent="0.2">
      <c r="A131" s="8" t="s">
        <v>93</v>
      </c>
      <c r="B131" s="20" t="s">
        <v>94</v>
      </c>
      <c r="C131" s="10">
        <f>C132+C133</f>
        <v>0</v>
      </c>
      <c r="D131" s="10">
        <f t="shared" ref="D131" si="38">D132+D133</f>
        <v>0</v>
      </c>
      <c r="E131" s="10">
        <f>E132+E133</f>
        <v>15.1</v>
      </c>
      <c r="F131" s="11">
        <v>0</v>
      </c>
      <c r="G131" s="11">
        <v>0</v>
      </c>
      <c r="H131" s="5"/>
    </row>
    <row r="132" spans="1:8" s="6" customFormat="1" ht="30.75" customHeight="1" x14ac:dyDescent="0.2">
      <c r="A132" s="1" t="s">
        <v>95</v>
      </c>
      <c r="B132" s="2" t="s">
        <v>22</v>
      </c>
      <c r="C132" s="3">
        <v>0</v>
      </c>
      <c r="D132" s="3">
        <v>0</v>
      </c>
      <c r="E132" s="3">
        <v>13.1</v>
      </c>
      <c r="F132" s="4">
        <v>0</v>
      </c>
      <c r="G132" s="4">
        <v>0</v>
      </c>
      <c r="H132" s="5"/>
    </row>
    <row r="133" spans="1:8" s="6" customFormat="1" ht="45.75" customHeight="1" x14ac:dyDescent="0.2">
      <c r="A133" s="1" t="s">
        <v>96</v>
      </c>
      <c r="B133" s="2" t="s">
        <v>21</v>
      </c>
      <c r="C133" s="3">
        <v>0</v>
      </c>
      <c r="D133" s="3">
        <v>0</v>
      </c>
      <c r="E133" s="3">
        <v>2</v>
      </c>
      <c r="F133" s="4">
        <v>0</v>
      </c>
      <c r="G133" s="4">
        <v>0</v>
      </c>
      <c r="H133" s="5"/>
    </row>
    <row r="134" spans="1:8" s="22" customFormat="1" ht="19.5" customHeight="1" x14ac:dyDescent="0.2">
      <c r="A134" s="8" t="s">
        <v>97</v>
      </c>
      <c r="B134" s="20" t="s">
        <v>98</v>
      </c>
      <c r="C134" s="10">
        <f>C135+C137</f>
        <v>0</v>
      </c>
      <c r="D134" s="10">
        <f t="shared" ref="D134:E134" si="39">D135+D137</f>
        <v>0</v>
      </c>
      <c r="E134" s="10">
        <f t="shared" si="39"/>
        <v>1.3</v>
      </c>
      <c r="F134" s="11">
        <v>0</v>
      </c>
      <c r="G134" s="11">
        <v>0</v>
      </c>
      <c r="H134" s="5"/>
    </row>
    <row r="135" spans="1:8" s="22" customFormat="1" ht="16.5" customHeight="1" x14ac:dyDescent="0.2">
      <c r="A135" s="8" t="s">
        <v>363</v>
      </c>
      <c r="B135" s="20" t="s">
        <v>364</v>
      </c>
      <c r="C135" s="10">
        <f>C136</f>
        <v>0</v>
      </c>
      <c r="D135" s="10">
        <f t="shared" ref="D135:E135" si="40">D136</f>
        <v>0</v>
      </c>
      <c r="E135" s="10">
        <f t="shared" si="40"/>
        <v>0.5</v>
      </c>
      <c r="F135" s="11">
        <v>0</v>
      </c>
      <c r="G135" s="11">
        <v>0</v>
      </c>
      <c r="H135" s="5"/>
    </row>
    <row r="136" spans="1:8" s="6" customFormat="1" ht="16.5" customHeight="1" x14ac:dyDescent="0.2">
      <c r="A136" s="1" t="s">
        <v>99</v>
      </c>
      <c r="B136" s="2" t="s">
        <v>20</v>
      </c>
      <c r="C136" s="3">
        <v>0</v>
      </c>
      <c r="D136" s="3">
        <v>0</v>
      </c>
      <c r="E136" s="3">
        <v>0.5</v>
      </c>
      <c r="F136" s="4">
        <v>0</v>
      </c>
      <c r="G136" s="4">
        <v>0</v>
      </c>
      <c r="H136" s="5"/>
    </row>
    <row r="137" spans="1:8" s="6" customFormat="1" ht="19.5" customHeight="1" x14ac:dyDescent="0.2">
      <c r="A137" s="8" t="s">
        <v>214</v>
      </c>
      <c r="B137" s="20" t="s">
        <v>215</v>
      </c>
      <c r="C137" s="10">
        <f>C138+C139</f>
        <v>0</v>
      </c>
      <c r="D137" s="10">
        <f t="shared" ref="D137:E137" si="41">D138+D139</f>
        <v>0</v>
      </c>
      <c r="E137" s="10">
        <f t="shared" si="41"/>
        <v>0.8</v>
      </c>
      <c r="F137" s="11">
        <v>0</v>
      </c>
      <c r="G137" s="11">
        <v>0</v>
      </c>
      <c r="H137" s="5"/>
    </row>
    <row r="138" spans="1:8" s="6" customFormat="1" ht="62.25" customHeight="1" x14ac:dyDescent="0.2">
      <c r="A138" s="28" t="s">
        <v>100</v>
      </c>
      <c r="B138" s="2" t="s">
        <v>19</v>
      </c>
      <c r="C138" s="3">
        <v>0</v>
      </c>
      <c r="D138" s="3">
        <v>0</v>
      </c>
      <c r="E138" s="3">
        <v>0.8</v>
      </c>
      <c r="F138" s="4">
        <v>0</v>
      </c>
      <c r="G138" s="4">
        <v>0</v>
      </c>
      <c r="H138" s="5"/>
    </row>
    <row r="139" spans="1:8" s="6" customFormat="1" ht="51" x14ac:dyDescent="0.2">
      <c r="A139" s="28" t="s">
        <v>394</v>
      </c>
      <c r="B139" s="2" t="s">
        <v>393</v>
      </c>
      <c r="C139" s="3"/>
      <c r="D139" s="3"/>
      <c r="E139" s="3"/>
      <c r="F139" s="4">
        <v>0</v>
      </c>
      <c r="G139" s="4">
        <v>0</v>
      </c>
      <c r="H139" s="5"/>
    </row>
    <row r="140" spans="1:8" s="22" customFormat="1" ht="21" customHeight="1" x14ac:dyDescent="0.2">
      <c r="A140" s="8" t="s">
        <v>101</v>
      </c>
      <c r="B140" s="23" t="s">
        <v>102</v>
      </c>
      <c r="C140" s="10">
        <f>SUM(C141:C144)</f>
        <v>0</v>
      </c>
      <c r="D140" s="10">
        <f t="shared" ref="D140" si="42">C140</f>
        <v>0</v>
      </c>
      <c r="E140" s="10">
        <f>SUM(E141:E144)</f>
        <v>145.6</v>
      </c>
      <c r="F140" s="11">
        <v>0</v>
      </c>
      <c r="G140" s="11">
        <v>0</v>
      </c>
      <c r="H140" s="5"/>
    </row>
    <row r="141" spans="1:8" s="6" customFormat="1" ht="19.5" customHeight="1" x14ac:dyDescent="0.2">
      <c r="A141" s="1" t="s">
        <v>103</v>
      </c>
      <c r="B141" s="2" t="s">
        <v>18</v>
      </c>
      <c r="C141" s="3">
        <v>0</v>
      </c>
      <c r="D141" s="3">
        <v>0</v>
      </c>
      <c r="E141" s="3">
        <v>56.8</v>
      </c>
      <c r="F141" s="4">
        <v>0</v>
      </c>
      <c r="G141" s="4">
        <v>0</v>
      </c>
      <c r="H141" s="5"/>
    </row>
    <row r="142" spans="1:8" s="6" customFormat="1" ht="33" customHeight="1" x14ac:dyDescent="0.2">
      <c r="A142" s="1" t="s">
        <v>104</v>
      </c>
      <c r="B142" s="2" t="s">
        <v>17</v>
      </c>
      <c r="C142" s="3">
        <v>0</v>
      </c>
      <c r="D142" s="3">
        <v>0</v>
      </c>
      <c r="E142" s="3">
        <v>168.5</v>
      </c>
      <c r="F142" s="4">
        <v>0</v>
      </c>
      <c r="G142" s="4">
        <v>0</v>
      </c>
      <c r="H142" s="5"/>
    </row>
    <row r="143" spans="1:8" s="6" customFormat="1" ht="18" customHeight="1" x14ac:dyDescent="0.2">
      <c r="A143" s="1" t="s">
        <v>105</v>
      </c>
      <c r="B143" s="2" t="s">
        <v>16</v>
      </c>
      <c r="C143" s="3">
        <v>0</v>
      </c>
      <c r="D143" s="3">
        <v>0</v>
      </c>
      <c r="E143" s="3">
        <v>10.7</v>
      </c>
      <c r="F143" s="4">
        <v>0</v>
      </c>
      <c r="G143" s="4">
        <v>0</v>
      </c>
      <c r="H143" s="5"/>
    </row>
    <row r="144" spans="1:8" s="6" customFormat="1" ht="22.5" customHeight="1" x14ac:dyDescent="0.2">
      <c r="A144" s="26" t="s">
        <v>291</v>
      </c>
      <c r="B144" s="2" t="s">
        <v>289</v>
      </c>
      <c r="C144" s="3">
        <v>0</v>
      </c>
      <c r="D144" s="3">
        <v>0</v>
      </c>
      <c r="E144" s="3">
        <v>-90.4</v>
      </c>
      <c r="F144" s="4">
        <v>0</v>
      </c>
      <c r="G144" s="4">
        <v>0</v>
      </c>
      <c r="H144" s="5"/>
    </row>
    <row r="145" spans="1:8" s="22" customFormat="1" ht="33.75" customHeight="1" x14ac:dyDescent="0.2">
      <c r="A145" s="8" t="s">
        <v>106</v>
      </c>
      <c r="B145" s="23" t="s">
        <v>107</v>
      </c>
      <c r="C145" s="10">
        <f>C146</f>
        <v>0</v>
      </c>
      <c r="D145" s="10">
        <f t="shared" ref="D145:E145" si="43">D146</f>
        <v>0</v>
      </c>
      <c r="E145" s="10">
        <f t="shared" si="43"/>
        <v>35.9</v>
      </c>
      <c r="F145" s="11">
        <v>0</v>
      </c>
      <c r="G145" s="11">
        <v>0</v>
      </c>
      <c r="H145" s="5"/>
    </row>
    <row r="146" spans="1:8" s="6" customFormat="1" ht="17.25" customHeight="1" x14ac:dyDescent="0.2">
      <c r="A146" s="1" t="s">
        <v>108</v>
      </c>
      <c r="B146" s="2" t="s">
        <v>15</v>
      </c>
      <c r="C146" s="3">
        <v>0</v>
      </c>
      <c r="D146" s="3">
        <v>0</v>
      </c>
      <c r="E146" s="3">
        <v>35.9</v>
      </c>
      <c r="F146" s="4">
        <v>0</v>
      </c>
      <c r="G146" s="4">
        <v>0</v>
      </c>
      <c r="H146" s="5"/>
    </row>
    <row r="147" spans="1:8" s="6" customFormat="1" ht="35.25" customHeight="1" x14ac:dyDescent="0.2">
      <c r="A147" s="19" t="s">
        <v>109</v>
      </c>
      <c r="B147" s="23" t="s">
        <v>14</v>
      </c>
      <c r="C147" s="10">
        <f>SUM(C148:C148)</f>
        <v>0</v>
      </c>
      <c r="D147" s="10">
        <f>SUM(D148:D148)</f>
        <v>0</v>
      </c>
      <c r="E147" s="10">
        <f>SUM(E148:E148)</f>
        <v>-40.299999999999997</v>
      </c>
      <c r="F147" s="11">
        <v>0</v>
      </c>
      <c r="G147" s="11">
        <v>0</v>
      </c>
      <c r="H147" s="5"/>
    </row>
    <row r="148" spans="1:8" s="6" customFormat="1" ht="31.5" customHeight="1" x14ac:dyDescent="0.2">
      <c r="A148" s="29" t="s">
        <v>110</v>
      </c>
      <c r="B148" s="2" t="s">
        <v>14</v>
      </c>
      <c r="C148" s="3">
        <v>0</v>
      </c>
      <c r="D148" s="3">
        <v>0</v>
      </c>
      <c r="E148" s="3">
        <v>-40.299999999999997</v>
      </c>
      <c r="F148" s="4">
        <v>0</v>
      </c>
      <c r="G148" s="4">
        <v>0</v>
      </c>
      <c r="H148" s="5"/>
    </row>
    <row r="149" spans="1:8" s="22" customFormat="1" ht="36" customHeight="1" x14ac:dyDescent="0.2">
      <c r="A149" s="19" t="s">
        <v>111</v>
      </c>
      <c r="B149" s="20" t="s">
        <v>112</v>
      </c>
      <c r="C149" s="10">
        <f>C150+C155+C158+C161+C181+C184</f>
        <v>3114146.4999999995</v>
      </c>
      <c r="D149" s="10">
        <f>D150+D155+D158+D161+D181+D184</f>
        <v>3116049.0999999996</v>
      </c>
      <c r="E149" s="10">
        <f>E150+E155+E158+E161+E181+E184</f>
        <v>4444095.0999999996</v>
      </c>
      <c r="F149" s="4">
        <f t="shared" ref="F149:F200" si="44">E149/C149</f>
        <v>1.4270668062661793</v>
      </c>
      <c r="G149" s="4">
        <f t="shared" ref="G149:G200" si="45">E149/D149</f>
        <v>1.4261954665605237</v>
      </c>
      <c r="H149" s="5"/>
    </row>
    <row r="150" spans="1:8" s="22" customFormat="1" ht="66" customHeight="1" x14ac:dyDescent="0.2">
      <c r="A150" s="8" t="s">
        <v>113</v>
      </c>
      <c r="B150" s="23" t="s">
        <v>114</v>
      </c>
      <c r="C150" s="10">
        <f t="shared" ref="C150:E150" si="46">C151</f>
        <v>2898.3</v>
      </c>
      <c r="D150" s="10">
        <f t="shared" si="46"/>
        <v>4800.8999999999996</v>
      </c>
      <c r="E150" s="10">
        <f t="shared" si="46"/>
        <v>4482.3999999999996</v>
      </c>
      <c r="F150" s="4">
        <f t="shared" si="44"/>
        <v>1.5465617775937617</v>
      </c>
      <c r="G150" s="4">
        <f t="shared" si="45"/>
        <v>0.93365827240725696</v>
      </c>
      <c r="H150" s="5"/>
    </row>
    <row r="151" spans="1:8" s="6" customFormat="1" ht="46.5" customHeight="1" x14ac:dyDescent="0.2">
      <c r="A151" s="1" t="s">
        <v>311</v>
      </c>
      <c r="B151" s="2" t="s">
        <v>13</v>
      </c>
      <c r="C151" s="3">
        <f>C152+C154+C153</f>
        <v>2898.3</v>
      </c>
      <c r="D151" s="3">
        <f>D152+D154+D153</f>
        <v>4800.8999999999996</v>
      </c>
      <c r="E151" s="3">
        <f>E152+E154+E153</f>
        <v>4482.3999999999996</v>
      </c>
      <c r="F151" s="4">
        <f t="shared" si="44"/>
        <v>1.5465617775937617</v>
      </c>
      <c r="G151" s="4">
        <f t="shared" si="45"/>
        <v>0.93365827240725696</v>
      </c>
      <c r="H151" s="5"/>
    </row>
    <row r="152" spans="1:8" s="6" customFormat="1" ht="51.75" customHeight="1" x14ac:dyDescent="0.2">
      <c r="A152" s="1" t="s">
        <v>500</v>
      </c>
      <c r="B152" s="2" t="s">
        <v>13</v>
      </c>
      <c r="C152" s="3">
        <v>986.3</v>
      </c>
      <c r="D152" s="3">
        <v>986.3</v>
      </c>
      <c r="E152" s="3">
        <v>0</v>
      </c>
      <c r="F152" s="4">
        <f t="shared" si="44"/>
        <v>0</v>
      </c>
      <c r="G152" s="4">
        <f t="shared" si="45"/>
        <v>0</v>
      </c>
      <c r="H152" s="5"/>
    </row>
    <row r="153" spans="1:8" s="6" customFormat="1" ht="51.75" customHeight="1" x14ac:dyDescent="0.2">
      <c r="A153" s="1" t="s">
        <v>817</v>
      </c>
      <c r="B153" s="2" t="s">
        <v>13</v>
      </c>
      <c r="C153" s="3">
        <v>0</v>
      </c>
      <c r="D153" s="3">
        <v>1902.6</v>
      </c>
      <c r="E153" s="3">
        <v>1902.6</v>
      </c>
      <c r="F153" s="4">
        <v>0</v>
      </c>
      <c r="G153" s="4">
        <f t="shared" si="45"/>
        <v>1</v>
      </c>
      <c r="H153" s="5"/>
    </row>
    <row r="154" spans="1:8" s="6" customFormat="1" ht="51" customHeight="1" x14ac:dyDescent="0.2">
      <c r="A154" s="1" t="s">
        <v>501</v>
      </c>
      <c r="B154" s="2" t="s">
        <v>13</v>
      </c>
      <c r="C154" s="3">
        <v>1912</v>
      </c>
      <c r="D154" s="3">
        <v>1912</v>
      </c>
      <c r="E154" s="3">
        <v>2579.8000000000002</v>
      </c>
      <c r="F154" s="4">
        <f t="shared" si="44"/>
        <v>1.3492677824267783</v>
      </c>
      <c r="G154" s="4">
        <f t="shared" si="45"/>
        <v>1.3492677824267783</v>
      </c>
      <c r="H154" s="5"/>
    </row>
    <row r="155" spans="1:8" s="6" customFormat="1" ht="19.5" customHeight="1" x14ac:dyDescent="0.2">
      <c r="A155" s="8" t="s">
        <v>540</v>
      </c>
      <c r="B155" s="20" t="s">
        <v>542</v>
      </c>
      <c r="C155" s="10">
        <f>C156</f>
        <v>2798796.7999999998</v>
      </c>
      <c r="D155" s="10">
        <v>2798796.7999999998</v>
      </c>
      <c r="E155" s="10">
        <f t="shared" ref="E155:E156" si="47">E156</f>
        <v>4158796.4</v>
      </c>
      <c r="F155" s="4">
        <f t="shared" si="44"/>
        <v>1.4859229508908971</v>
      </c>
      <c r="G155" s="11">
        <f t="shared" si="45"/>
        <v>1.4859229508908971</v>
      </c>
      <c r="H155" s="5"/>
    </row>
    <row r="156" spans="1:8" s="6" customFormat="1" ht="48.75" customHeight="1" x14ac:dyDescent="0.2">
      <c r="A156" s="28" t="s">
        <v>757</v>
      </c>
      <c r="B156" s="7" t="s">
        <v>541</v>
      </c>
      <c r="C156" s="3">
        <f>C157</f>
        <v>2798796.7999999998</v>
      </c>
      <c r="D156" s="3">
        <v>2798796.7999999998</v>
      </c>
      <c r="E156" s="3">
        <f t="shared" si="47"/>
        <v>4158796.4</v>
      </c>
      <c r="F156" s="4">
        <f t="shared" si="44"/>
        <v>1.4859229508908971</v>
      </c>
      <c r="G156" s="4">
        <f t="shared" si="45"/>
        <v>1.4859229508908971</v>
      </c>
      <c r="H156" s="5"/>
    </row>
    <row r="157" spans="1:8" s="6" customFormat="1" ht="51" customHeight="1" x14ac:dyDescent="0.2">
      <c r="A157" s="28" t="s">
        <v>756</v>
      </c>
      <c r="B157" s="7" t="s">
        <v>541</v>
      </c>
      <c r="C157" s="3">
        <v>2798796.7999999998</v>
      </c>
      <c r="D157" s="3">
        <v>2798796.7999999998</v>
      </c>
      <c r="E157" s="3">
        <v>4158796.4</v>
      </c>
      <c r="F157" s="4">
        <f t="shared" si="44"/>
        <v>1.4859229508908971</v>
      </c>
      <c r="G157" s="4">
        <f t="shared" si="45"/>
        <v>1.4859229508908971</v>
      </c>
      <c r="H157" s="5"/>
    </row>
    <row r="158" spans="1:8" s="22" customFormat="1" ht="32.25" customHeight="1" x14ac:dyDescent="0.2">
      <c r="A158" s="8" t="s">
        <v>115</v>
      </c>
      <c r="B158" s="20" t="s">
        <v>116</v>
      </c>
      <c r="C158" s="10">
        <f t="shared" ref="C158:E159" si="48">C159</f>
        <v>94224.3</v>
      </c>
      <c r="D158" s="10">
        <v>94224.3</v>
      </c>
      <c r="E158" s="10">
        <f t="shared" si="48"/>
        <v>94224.3</v>
      </c>
      <c r="F158" s="11">
        <f t="shared" si="44"/>
        <v>1</v>
      </c>
      <c r="G158" s="11">
        <f t="shared" si="45"/>
        <v>1</v>
      </c>
      <c r="H158" s="5"/>
    </row>
    <row r="159" spans="1:8" s="6" customFormat="1" ht="31.5" customHeight="1" x14ac:dyDescent="0.2">
      <c r="A159" s="1" t="s">
        <v>310</v>
      </c>
      <c r="B159" s="7" t="s">
        <v>12</v>
      </c>
      <c r="C159" s="3">
        <f t="shared" si="48"/>
        <v>94224.3</v>
      </c>
      <c r="D159" s="3">
        <v>94224.3</v>
      </c>
      <c r="E159" s="3">
        <f t="shared" si="48"/>
        <v>94224.3</v>
      </c>
      <c r="F159" s="4">
        <f t="shared" si="44"/>
        <v>1</v>
      </c>
      <c r="G159" s="4">
        <f t="shared" si="45"/>
        <v>1</v>
      </c>
      <c r="H159" s="5"/>
    </row>
    <row r="160" spans="1:8" s="6" customFormat="1" ht="33.75" customHeight="1" x14ac:dyDescent="0.2">
      <c r="A160" s="1" t="s">
        <v>117</v>
      </c>
      <c r="B160" s="2" t="s">
        <v>12</v>
      </c>
      <c r="C160" s="3">
        <v>94224.3</v>
      </c>
      <c r="D160" s="3">
        <v>94224.3</v>
      </c>
      <c r="E160" s="3">
        <v>94224.3</v>
      </c>
      <c r="F160" s="4">
        <f t="shared" si="44"/>
        <v>1</v>
      </c>
      <c r="G160" s="4">
        <f t="shared" si="45"/>
        <v>1</v>
      </c>
      <c r="H160" s="5"/>
    </row>
    <row r="161" spans="1:8" s="22" customFormat="1" ht="76.5" customHeight="1" x14ac:dyDescent="0.2">
      <c r="A161" s="8" t="s">
        <v>118</v>
      </c>
      <c r="B161" s="23" t="s">
        <v>237</v>
      </c>
      <c r="C161" s="10">
        <f>C162+C165+C175+C173+C178</f>
        <v>214409.9</v>
      </c>
      <c r="D161" s="10">
        <f t="shared" ref="D161:E161" si="49">D162+D165+D175+D173+D178</f>
        <v>214409.9</v>
      </c>
      <c r="E161" s="10">
        <f t="shared" si="49"/>
        <v>180923.10000000003</v>
      </c>
      <c r="F161" s="11">
        <f t="shared" si="44"/>
        <v>0.84381877889034063</v>
      </c>
      <c r="G161" s="11">
        <f t="shared" si="45"/>
        <v>0.84381877889034063</v>
      </c>
      <c r="H161" s="5"/>
    </row>
    <row r="162" spans="1:8" s="6" customFormat="1" ht="73.5" customHeight="1" x14ac:dyDescent="0.2">
      <c r="A162" s="1" t="s">
        <v>119</v>
      </c>
      <c r="B162" s="7" t="s">
        <v>120</v>
      </c>
      <c r="C162" s="3">
        <f>C163+C164</f>
        <v>195887.4</v>
      </c>
      <c r="D162" s="3">
        <f t="shared" ref="D162" si="50">D163+D164</f>
        <v>195887.4</v>
      </c>
      <c r="E162" s="3">
        <f>E163+E164</f>
        <v>158317.80000000002</v>
      </c>
      <c r="F162" s="4">
        <f t="shared" si="44"/>
        <v>0.80820818490622681</v>
      </c>
      <c r="G162" s="4">
        <f t="shared" si="45"/>
        <v>0.80820818490622681</v>
      </c>
      <c r="H162" s="5"/>
    </row>
    <row r="163" spans="1:8" s="6" customFormat="1" ht="74.25" customHeight="1" x14ac:dyDescent="0.2">
      <c r="A163" s="1" t="s">
        <v>123</v>
      </c>
      <c r="B163" s="2" t="s">
        <v>11</v>
      </c>
      <c r="C163" s="3">
        <v>195144</v>
      </c>
      <c r="D163" s="3">
        <v>195144</v>
      </c>
      <c r="E163" s="3">
        <v>158002.6</v>
      </c>
      <c r="F163" s="4">
        <f t="shared" si="44"/>
        <v>0.80967183208297466</v>
      </c>
      <c r="G163" s="4">
        <f t="shared" si="45"/>
        <v>0.80967183208297466</v>
      </c>
      <c r="H163" s="5"/>
    </row>
    <row r="164" spans="1:8" s="6" customFormat="1" ht="100.5" customHeight="1" x14ac:dyDescent="0.2">
      <c r="A164" s="1" t="s">
        <v>503</v>
      </c>
      <c r="B164" s="2" t="s">
        <v>502</v>
      </c>
      <c r="C164" s="3">
        <v>743.4</v>
      </c>
      <c r="D164" s="3">
        <v>743.4</v>
      </c>
      <c r="E164" s="3">
        <v>315.2</v>
      </c>
      <c r="F164" s="4">
        <f t="shared" si="44"/>
        <v>0.42399784772666127</v>
      </c>
      <c r="G164" s="4">
        <f t="shared" si="45"/>
        <v>0.42399784772666127</v>
      </c>
      <c r="H164" s="5"/>
    </row>
    <row r="165" spans="1:8" s="6" customFormat="1" ht="79.5" customHeight="1" x14ac:dyDescent="0.2">
      <c r="A165" s="1" t="s">
        <v>121</v>
      </c>
      <c r="B165" s="7" t="s">
        <v>122</v>
      </c>
      <c r="C165" s="3">
        <f>C166+C167+C168+C169+C170+C171</f>
        <v>12974.800000000001</v>
      </c>
      <c r="D165" s="3">
        <f t="shared" ref="D165:E165" si="51">D166+D167+D168+D169+D170+D171</f>
        <v>12974.800000000001</v>
      </c>
      <c r="E165" s="3">
        <f t="shared" si="51"/>
        <v>15379.2</v>
      </c>
      <c r="F165" s="4">
        <f t="shared" si="44"/>
        <v>1.1853130684095323</v>
      </c>
      <c r="G165" s="4">
        <f t="shared" si="45"/>
        <v>1.1853130684095323</v>
      </c>
      <c r="H165" s="5"/>
    </row>
    <row r="166" spans="1:8" s="6" customFormat="1" ht="65.25" customHeight="1" x14ac:dyDescent="0.2">
      <c r="A166" s="1" t="s">
        <v>329</v>
      </c>
      <c r="B166" s="7" t="s">
        <v>10</v>
      </c>
      <c r="C166" s="3">
        <v>8700</v>
      </c>
      <c r="D166" s="3">
        <v>8700</v>
      </c>
      <c r="E166" s="3">
        <v>9967.6</v>
      </c>
      <c r="F166" s="4">
        <f t="shared" si="44"/>
        <v>1.1457011494252873</v>
      </c>
      <c r="G166" s="4">
        <f t="shared" si="45"/>
        <v>1.1457011494252873</v>
      </c>
      <c r="H166" s="5"/>
    </row>
    <row r="167" spans="1:8" s="6" customFormat="1" ht="59.25" customHeight="1" x14ac:dyDescent="0.2">
      <c r="A167" s="1" t="s">
        <v>544</v>
      </c>
      <c r="B167" s="7" t="s">
        <v>10</v>
      </c>
      <c r="C167" s="3">
        <v>231.2</v>
      </c>
      <c r="D167" s="3">
        <v>231.2</v>
      </c>
      <c r="E167" s="3">
        <v>201</v>
      </c>
      <c r="F167" s="4">
        <f t="shared" si="44"/>
        <v>0.86937716262975784</v>
      </c>
      <c r="G167" s="4">
        <f t="shared" si="45"/>
        <v>0.86937716262975784</v>
      </c>
      <c r="H167" s="5"/>
    </row>
    <row r="168" spans="1:8" s="6" customFormat="1" ht="65.25" customHeight="1" x14ac:dyDescent="0.2">
      <c r="A168" s="1" t="s">
        <v>124</v>
      </c>
      <c r="B168" s="2" t="s">
        <v>10</v>
      </c>
      <c r="C168" s="3">
        <v>3748.4</v>
      </c>
      <c r="D168" s="3">
        <v>3748.4</v>
      </c>
      <c r="E168" s="3">
        <v>4149.1000000000004</v>
      </c>
      <c r="F168" s="4">
        <f t="shared" si="44"/>
        <v>1.1068989435492478</v>
      </c>
      <c r="G168" s="4">
        <f t="shared" si="45"/>
        <v>1.1068989435492478</v>
      </c>
      <c r="H168" s="5"/>
    </row>
    <row r="169" spans="1:8" s="6" customFormat="1" ht="66.75" customHeight="1" x14ac:dyDescent="0.2">
      <c r="A169" s="1" t="s">
        <v>395</v>
      </c>
      <c r="B169" s="2" t="s">
        <v>10</v>
      </c>
      <c r="C169" s="3">
        <v>9.6999999999999993</v>
      </c>
      <c r="D169" s="3">
        <v>9.6999999999999993</v>
      </c>
      <c r="E169" s="3">
        <v>9.6999999999999993</v>
      </c>
      <c r="F169" s="4">
        <f t="shared" si="44"/>
        <v>1</v>
      </c>
      <c r="G169" s="4">
        <f t="shared" si="45"/>
        <v>1</v>
      </c>
      <c r="H169" s="5"/>
    </row>
    <row r="170" spans="1:8" s="6" customFormat="1" ht="60" customHeight="1" x14ac:dyDescent="0.2">
      <c r="A170" s="1" t="s">
        <v>543</v>
      </c>
      <c r="B170" s="2" t="s">
        <v>10</v>
      </c>
      <c r="C170" s="3">
        <v>57.5</v>
      </c>
      <c r="D170" s="3">
        <v>57.5</v>
      </c>
      <c r="E170" s="3">
        <v>172.4</v>
      </c>
      <c r="F170" s="4">
        <f t="shared" si="44"/>
        <v>2.9982608695652173</v>
      </c>
      <c r="G170" s="4">
        <f t="shared" si="45"/>
        <v>2.9982608695652173</v>
      </c>
      <c r="H170" s="5"/>
    </row>
    <row r="171" spans="1:8" s="6" customFormat="1" ht="63" customHeight="1" x14ac:dyDescent="0.2">
      <c r="A171" s="1" t="s">
        <v>504</v>
      </c>
      <c r="B171" s="2" t="s">
        <v>10</v>
      </c>
      <c r="C171" s="3">
        <v>228</v>
      </c>
      <c r="D171" s="3">
        <v>228</v>
      </c>
      <c r="E171" s="3">
        <v>879.4</v>
      </c>
      <c r="F171" s="4">
        <f t="shared" si="44"/>
        <v>3.8570175438596492</v>
      </c>
      <c r="G171" s="4">
        <f t="shared" si="45"/>
        <v>3.8570175438596492</v>
      </c>
      <c r="H171" s="5"/>
    </row>
    <row r="172" spans="1:8" s="6" customFormat="1" ht="30" customHeight="1" x14ac:dyDescent="0.2">
      <c r="A172" s="1" t="s">
        <v>530</v>
      </c>
      <c r="B172" s="2" t="s">
        <v>531</v>
      </c>
      <c r="C172" s="3">
        <f>C173</f>
        <v>4357.2</v>
      </c>
      <c r="D172" s="3">
        <f t="shared" ref="D172:E172" si="52">D173</f>
        <v>4357.2</v>
      </c>
      <c r="E172" s="3">
        <f t="shared" si="52"/>
        <v>5378</v>
      </c>
      <c r="F172" s="4">
        <f t="shared" si="44"/>
        <v>1.2342788947030203</v>
      </c>
      <c r="G172" s="4">
        <f t="shared" si="45"/>
        <v>1.2342788947030203</v>
      </c>
      <c r="H172" s="5"/>
    </row>
    <row r="173" spans="1:8" s="6" customFormat="1" ht="31.5" customHeight="1" x14ac:dyDescent="0.2">
      <c r="A173" s="1" t="s">
        <v>507</v>
      </c>
      <c r="B173" s="2" t="s">
        <v>505</v>
      </c>
      <c r="C173" s="3">
        <f>C174</f>
        <v>4357.2</v>
      </c>
      <c r="D173" s="3">
        <f t="shared" ref="D173:E173" si="53">D174</f>
        <v>4357.2</v>
      </c>
      <c r="E173" s="3">
        <f t="shared" si="53"/>
        <v>5378</v>
      </c>
      <c r="F173" s="4">
        <f t="shared" si="44"/>
        <v>1.2342788947030203</v>
      </c>
      <c r="G173" s="4">
        <f t="shared" si="45"/>
        <v>1.2342788947030203</v>
      </c>
      <c r="H173" s="5"/>
    </row>
    <row r="174" spans="1:8" s="6" customFormat="1" ht="37.5" customHeight="1" x14ac:dyDescent="0.2">
      <c r="A174" s="1" t="s">
        <v>506</v>
      </c>
      <c r="B174" s="2" t="s">
        <v>505</v>
      </c>
      <c r="C174" s="3">
        <v>4357.2</v>
      </c>
      <c r="D174" s="3">
        <v>4357.2</v>
      </c>
      <c r="E174" s="3">
        <v>5378</v>
      </c>
      <c r="F174" s="4">
        <f t="shared" si="44"/>
        <v>1.2342788947030203</v>
      </c>
      <c r="G174" s="4">
        <f t="shared" si="45"/>
        <v>1.2342788947030203</v>
      </c>
      <c r="H174" s="5"/>
    </row>
    <row r="175" spans="1:8" s="6" customFormat="1" ht="96.75" customHeight="1" x14ac:dyDescent="0.2">
      <c r="A175" s="1" t="s">
        <v>313</v>
      </c>
      <c r="B175" s="2" t="s">
        <v>300</v>
      </c>
      <c r="C175" s="3">
        <f>C176</f>
        <v>6.3</v>
      </c>
      <c r="D175" s="3">
        <f t="shared" ref="D175:E175" si="54">D176</f>
        <v>6.3</v>
      </c>
      <c r="E175" s="3">
        <f t="shared" si="54"/>
        <v>114.7</v>
      </c>
      <c r="F175" s="4">
        <f t="shared" si="44"/>
        <v>18.206349206349206</v>
      </c>
      <c r="G175" s="4">
        <f t="shared" si="45"/>
        <v>18.206349206349206</v>
      </c>
      <c r="H175" s="5"/>
    </row>
    <row r="176" spans="1:8" s="6" customFormat="1" ht="95.25" customHeight="1" x14ac:dyDescent="0.2">
      <c r="A176" s="26" t="s">
        <v>312</v>
      </c>
      <c r="B176" s="2" t="s">
        <v>300</v>
      </c>
      <c r="C176" s="3">
        <v>6.3</v>
      </c>
      <c r="D176" s="3">
        <v>6.3</v>
      </c>
      <c r="E176" s="3">
        <v>114.7</v>
      </c>
      <c r="F176" s="4">
        <f t="shared" si="44"/>
        <v>18.206349206349206</v>
      </c>
      <c r="G176" s="4">
        <f t="shared" si="45"/>
        <v>18.206349206349206</v>
      </c>
      <c r="H176" s="5"/>
    </row>
    <row r="177" spans="1:8" s="6" customFormat="1" ht="46.5" customHeight="1" x14ac:dyDescent="0.2">
      <c r="A177" s="26" t="s">
        <v>532</v>
      </c>
      <c r="B177" s="2" t="s">
        <v>533</v>
      </c>
      <c r="C177" s="3">
        <f>C178</f>
        <v>1184.2</v>
      </c>
      <c r="D177" s="3">
        <f t="shared" ref="D177:E177" si="55">D178</f>
        <v>1184.2</v>
      </c>
      <c r="E177" s="3">
        <f t="shared" si="55"/>
        <v>1733.4</v>
      </c>
      <c r="F177" s="4">
        <f t="shared" si="44"/>
        <v>1.4637730113156562</v>
      </c>
      <c r="G177" s="4">
        <f t="shared" si="45"/>
        <v>1.4637730113156562</v>
      </c>
      <c r="H177" s="5"/>
    </row>
    <row r="178" spans="1:8" s="6" customFormat="1" ht="86.25" customHeight="1" x14ac:dyDescent="0.2">
      <c r="A178" s="26" t="s">
        <v>510</v>
      </c>
      <c r="B178" s="2" t="s">
        <v>508</v>
      </c>
      <c r="C178" s="3">
        <f>C179+C180</f>
        <v>1184.2</v>
      </c>
      <c r="D178" s="3">
        <f t="shared" ref="D178:E178" si="56">D179+D180</f>
        <v>1184.2</v>
      </c>
      <c r="E178" s="3">
        <f t="shared" si="56"/>
        <v>1733.4</v>
      </c>
      <c r="F178" s="4">
        <f t="shared" si="44"/>
        <v>1.4637730113156562</v>
      </c>
      <c r="G178" s="4">
        <f t="shared" si="45"/>
        <v>1.4637730113156562</v>
      </c>
      <c r="H178" s="5"/>
    </row>
    <row r="179" spans="1:8" s="6" customFormat="1" ht="88.5" customHeight="1" x14ac:dyDescent="0.2">
      <c r="A179" s="26" t="s">
        <v>509</v>
      </c>
      <c r="B179" s="2" t="s">
        <v>508</v>
      </c>
      <c r="C179" s="3">
        <v>1184.2</v>
      </c>
      <c r="D179" s="3">
        <v>1184.2</v>
      </c>
      <c r="E179" s="3">
        <v>1628.5</v>
      </c>
      <c r="F179" s="4">
        <f t="shared" si="44"/>
        <v>1.3751900016889038</v>
      </c>
      <c r="G179" s="4">
        <f t="shared" si="45"/>
        <v>1.3751900016889038</v>
      </c>
      <c r="H179" s="5"/>
    </row>
    <row r="180" spans="1:8" s="6" customFormat="1" ht="89.25" customHeight="1" x14ac:dyDescent="0.2">
      <c r="A180" s="26" t="s">
        <v>758</v>
      </c>
      <c r="B180" s="2" t="s">
        <v>508</v>
      </c>
      <c r="C180" s="3">
        <v>0</v>
      </c>
      <c r="D180" s="3">
        <v>0</v>
      </c>
      <c r="E180" s="3">
        <v>104.9</v>
      </c>
      <c r="F180" s="4">
        <v>0</v>
      </c>
      <c r="G180" s="4">
        <v>0</v>
      </c>
      <c r="H180" s="5"/>
    </row>
    <row r="181" spans="1:8" s="22" customFormat="1" ht="33.75" customHeight="1" x14ac:dyDescent="0.2">
      <c r="A181" s="30" t="s">
        <v>125</v>
      </c>
      <c r="B181" s="31" t="s">
        <v>126</v>
      </c>
      <c r="C181" s="32">
        <f t="shared" ref="C181:E182" si="57">C182</f>
        <v>2000</v>
      </c>
      <c r="D181" s="32">
        <f t="shared" si="57"/>
        <v>2000</v>
      </c>
      <c r="E181" s="32">
        <f t="shared" si="57"/>
        <v>4186.3999999999996</v>
      </c>
      <c r="F181" s="11">
        <f t="shared" si="44"/>
        <v>2.0931999999999999</v>
      </c>
      <c r="G181" s="11">
        <f t="shared" si="45"/>
        <v>2.0931999999999999</v>
      </c>
      <c r="H181" s="5"/>
    </row>
    <row r="182" spans="1:8" s="6" customFormat="1" ht="45" customHeight="1" x14ac:dyDescent="0.2">
      <c r="A182" s="1" t="s">
        <v>127</v>
      </c>
      <c r="B182" s="7" t="s">
        <v>128</v>
      </c>
      <c r="C182" s="3">
        <f t="shared" si="57"/>
        <v>2000</v>
      </c>
      <c r="D182" s="3">
        <f t="shared" si="57"/>
        <v>2000</v>
      </c>
      <c r="E182" s="3">
        <f t="shared" si="57"/>
        <v>4186.3999999999996</v>
      </c>
      <c r="F182" s="4">
        <f t="shared" si="44"/>
        <v>2.0931999999999999</v>
      </c>
      <c r="G182" s="4">
        <f t="shared" si="45"/>
        <v>2.0931999999999999</v>
      </c>
      <c r="H182" s="5"/>
    </row>
    <row r="183" spans="1:8" s="6" customFormat="1" ht="48.75" customHeight="1" x14ac:dyDescent="0.2">
      <c r="A183" s="1" t="s">
        <v>129</v>
      </c>
      <c r="B183" s="24" t="s">
        <v>238</v>
      </c>
      <c r="C183" s="3">
        <v>2000</v>
      </c>
      <c r="D183" s="3">
        <v>2000</v>
      </c>
      <c r="E183" s="3">
        <v>4186.3999999999996</v>
      </c>
      <c r="F183" s="4">
        <f t="shared" si="44"/>
        <v>2.0931999999999999</v>
      </c>
      <c r="G183" s="4">
        <f t="shared" si="45"/>
        <v>2.0931999999999999</v>
      </c>
      <c r="H183" s="5"/>
    </row>
    <row r="184" spans="1:8" s="22" customFormat="1" ht="74.25" customHeight="1" x14ac:dyDescent="0.2">
      <c r="A184" s="8" t="s">
        <v>130</v>
      </c>
      <c r="B184" s="23" t="s">
        <v>131</v>
      </c>
      <c r="C184" s="10">
        <f>C185</f>
        <v>1817.2</v>
      </c>
      <c r="D184" s="10">
        <f t="shared" ref="D184:E185" si="58">D185</f>
        <v>1817.2</v>
      </c>
      <c r="E184" s="10">
        <f t="shared" si="58"/>
        <v>1482.5</v>
      </c>
      <c r="F184" s="11">
        <f t="shared" si="44"/>
        <v>0.81581554039181159</v>
      </c>
      <c r="G184" s="11">
        <f t="shared" si="45"/>
        <v>0.81581554039181159</v>
      </c>
      <c r="H184" s="5"/>
    </row>
    <row r="185" spans="1:8" s="6" customFormat="1" ht="48.75" customHeight="1" x14ac:dyDescent="0.2">
      <c r="A185" s="1" t="s">
        <v>397</v>
      </c>
      <c r="B185" s="7" t="s">
        <v>396</v>
      </c>
      <c r="C185" s="3">
        <f>C186</f>
        <v>1817.2</v>
      </c>
      <c r="D185" s="3">
        <f t="shared" si="58"/>
        <v>1817.2</v>
      </c>
      <c r="E185" s="3">
        <f t="shared" si="58"/>
        <v>1482.5</v>
      </c>
      <c r="F185" s="4">
        <f t="shared" si="44"/>
        <v>0.81581554039181159</v>
      </c>
      <c r="G185" s="4">
        <f t="shared" si="45"/>
        <v>0.81581554039181159</v>
      </c>
      <c r="H185" s="5"/>
    </row>
    <row r="186" spans="1:8" s="22" customFormat="1" ht="50.25" customHeight="1" x14ac:dyDescent="0.2">
      <c r="A186" s="28" t="s">
        <v>399</v>
      </c>
      <c r="B186" s="7" t="s">
        <v>368</v>
      </c>
      <c r="C186" s="3">
        <v>1817.2</v>
      </c>
      <c r="D186" s="3">
        <v>1817.2</v>
      </c>
      <c r="E186" s="3">
        <v>1482.5</v>
      </c>
      <c r="F186" s="4">
        <f t="shared" si="44"/>
        <v>0.81581554039181159</v>
      </c>
      <c r="G186" s="4">
        <f t="shared" si="45"/>
        <v>0.81581554039181159</v>
      </c>
      <c r="H186" s="5"/>
    </row>
    <row r="187" spans="1:8" s="22" customFormat="1" ht="18.75" customHeight="1" x14ac:dyDescent="0.2">
      <c r="A187" s="8" t="s">
        <v>132</v>
      </c>
      <c r="B187" s="23" t="s">
        <v>133</v>
      </c>
      <c r="C187" s="10">
        <f>C188+C197</f>
        <v>122235.5</v>
      </c>
      <c r="D187" s="10">
        <f t="shared" ref="D187:E187" si="59">D188+D197</f>
        <v>122235.5</v>
      </c>
      <c r="E187" s="10">
        <f t="shared" si="59"/>
        <v>131269.29999999999</v>
      </c>
      <c r="F187" s="11">
        <f t="shared" si="44"/>
        <v>1.0739048803334545</v>
      </c>
      <c r="G187" s="11">
        <f t="shared" si="45"/>
        <v>1.0739048803334545</v>
      </c>
      <c r="H187" s="5"/>
    </row>
    <row r="188" spans="1:8" s="6" customFormat="1" ht="20.25" customHeight="1" x14ac:dyDescent="0.2">
      <c r="A188" s="8" t="s">
        <v>134</v>
      </c>
      <c r="B188" s="20" t="s">
        <v>135</v>
      </c>
      <c r="C188" s="10">
        <f>C189+C191+C193+C195</f>
        <v>5948</v>
      </c>
      <c r="D188" s="10">
        <f t="shared" ref="D188:E188" si="60">D189+D191+D193+D195</f>
        <v>5948</v>
      </c>
      <c r="E188" s="10">
        <f t="shared" si="60"/>
        <v>5637.5</v>
      </c>
      <c r="F188" s="11">
        <f t="shared" si="44"/>
        <v>0.94779757901815731</v>
      </c>
      <c r="G188" s="11">
        <f t="shared" si="45"/>
        <v>0.94779757901815731</v>
      </c>
      <c r="H188" s="5"/>
    </row>
    <row r="189" spans="1:8" s="6" customFormat="1" ht="47.25" customHeight="1" x14ac:dyDescent="0.2">
      <c r="A189" s="1" t="s">
        <v>136</v>
      </c>
      <c r="B189" s="2" t="s">
        <v>228</v>
      </c>
      <c r="C189" s="3">
        <f>C190</f>
        <v>3000</v>
      </c>
      <c r="D189" s="3">
        <f t="shared" ref="D189:E189" si="61">D190</f>
        <v>3000</v>
      </c>
      <c r="E189" s="3">
        <f t="shared" si="61"/>
        <v>2807.6</v>
      </c>
      <c r="F189" s="4">
        <f t="shared" si="44"/>
        <v>0.93586666666666662</v>
      </c>
      <c r="G189" s="4">
        <f t="shared" si="45"/>
        <v>0.93586666666666662</v>
      </c>
      <c r="H189" s="5"/>
    </row>
    <row r="190" spans="1:8" s="6" customFormat="1" ht="49.5" customHeight="1" x14ac:dyDescent="0.2">
      <c r="A190" s="1" t="s">
        <v>347</v>
      </c>
      <c r="B190" s="2" t="s">
        <v>229</v>
      </c>
      <c r="C190" s="3">
        <v>3000</v>
      </c>
      <c r="D190" s="3">
        <v>3000</v>
      </c>
      <c r="E190" s="3">
        <v>2807.6</v>
      </c>
      <c r="F190" s="4">
        <f t="shared" si="44"/>
        <v>0.93586666666666662</v>
      </c>
      <c r="G190" s="4">
        <f t="shared" si="45"/>
        <v>0.93586666666666662</v>
      </c>
      <c r="H190" s="5"/>
    </row>
    <row r="191" spans="1:8" s="6" customFormat="1" ht="33.75" customHeight="1" x14ac:dyDescent="0.2">
      <c r="A191" s="1" t="s">
        <v>314</v>
      </c>
      <c r="B191" s="2" t="s">
        <v>230</v>
      </c>
      <c r="C191" s="3">
        <f t="shared" ref="C191:E191" si="62">C192</f>
        <v>2298</v>
      </c>
      <c r="D191" s="3">
        <f t="shared" si="62"/>
        <v>2298</v>
      </c>
      <c r="E191" s="3">
        <f t="shared" si="62"/>
        <v>2294.4</v>
      </c>
      <c r="F191" s="4">
        <f t="shared" si="44"/>
        <v>0.99843342036553528</v>
      </c>
      <c r="G191" s="4">
        <f t="shared" si="45"/>
        <v>0.99843342036553528</v>
      </c>
      <c r="H191" s="5"/>
    </row>
    <row r="192" spans="1:8" s="6" customFormat="1" ht="36" customHeight="1" x14ac:dyDescent="0.2">
      <c r="A192" s="1" t="s">
        <v>137</v>
      </c>
      <c r="B192" s="2" t="s">
        <v>230</v>
      </c>
      <c r="C192" s="3">
        <v>2298</v>
      </c>
      <c r="D192" s="3">
        <v>2298</v>
      </c>
      <c r="E192" s="3">
        <v>2294.4</v>
      </c>
      <c r="F192" s="4">
        <f t="shared" si="44"/>
        <v>0.99843342036553528</v>
      </c>
      <c r="G192" s="4">
        <f t="shared" si="45"/>
        <v>0.99843342036553528</v>
      </c>
      <c r="H192" s="5"/>
    </row>
    <row r="193" spans="1:8" s="6" customFormat="1" ht="44.25" customHeight="1" x14ac:dyDescent="0.2">
      <c r="A193" s="1" t="s">
        <v>138</v>
      </c>
      <c r="B193" s="2" t="s">
        <v>139</v>
      </c>
      <c r="C193" s="3">
        <f>C194</f>
        <v>250</v>
      </c>
      <c r="D193" s="3">
        <f t="shared" ref="D193:E193" si="63">D194</f>
        <v>250</v>
      </c>
      <c r="E193" s="3">
        <f t="shared" si="63"/>
        <v>375</v>
      </c>
      <c r="F193" s="4">
        <f t="shared" si="44"/>
        <v>1.5</v>
      </c>
      <c r="G193" s="4">
        <f t="shared" si="45"/>
        <v>1.5</v>
      </c>
      <c r="H193" s="5"/>
    </row>
    <row r="194" spans="1:8" s="6" customFormat="1" ht="60" customHeight="1" x14ac:dyDescent="0.2">
      <c r="A194" s="1" t="s">
        <v>348</v>
      </c>
      <c r="B194" s="7" t="s">
        <v>9</v>
      </c>
      <c r="C194" s="3">
        <v>250</v>
      </c>
      <c r="D194" s="3">
        <v>250</v>
      </c>
      <c r="E194" s="3">
        <v>375</v>
      </c>
      <c r="F194" s="4">
        <f t="shared" si="44"/>
        <v>1.5</v>
      </c>
      <c r="G194" s="4">
        <f t="shared" si="45"/>
        <v>1.5</v>
      </c>
      <c r="H194" s="5"/>
    </row>
    <row r="195" spans="1:8" s="6" customFormat="1" ht="33" customHeight="1" x14ac:dyDescent="0.2">
      <c r="A195" s="1" t="s">
        <v>140</v>
      </c>
      <c r="B195" s="2" t="s">
        <v>231</v>
      </c>
      <c r="C195" s="3">
        <f t="shared" ref="C195:E195" si="64">C196</f>
        <v>400</v>
      </c>
      <c r="D195" s="3">
        <f t="shared" si="64"/>
        <v>400</v>
      </c>
      <c r="E195" s="3">
        <f t="shared" si="64"/>
        <v>160.5</v>
      </c>
      <c r="F195" s="4">
        <f t="shared" si="44"/>
        <v>0.40125</v>
      </c>
      <c r="G195" s="4">
        <f t="shared" si="45"/>
        <v>0.40125</v>
      </c>
      <c r="H195" s="5"/>
    </row>
    <row r="196" spans="1:8" s="6" customFormat="1" ht="37.5" customHeight="1" x14ac:dyDescent="0.2">
      <c r="A196" s="1" t="s">
        <v>349</v>
      </c>
      <c r="B196" s="24" t="s">
        <v>232</v>
      </c>
      <c r="C196" s="3">
        <v>400</v>
      </c>
      <c r="D196" s="3">
        <v>400</v>
      </c>
      <c r="E196" s="3">
        <v>160.5</v>
      </c>
      <c r="F196" s="4">
        <f t="shared" si="44"/>
        <v>0.40125</v>
      </c>
      <c r="G196" s="4">
        <f t="shared" si="45"/>
        <v>0.40125</v>
      </c>
      <c r="H196" s="5"/>
    </row>
    <row r="197" spans="1:8" s="22" customFormat="1" ht="18.75" customHeight="1" x14ac:dyDescent="0.2">
      <c r="A197" s="8" t="s">
        <v>141</v>
      </c>
      <c r="B197" s="20" t="s">
        <v>142</v>
      </c>
      <c r="C197" s="10">
        <f>C198</f>
        <v>116287.5</v>
      </c>
      <c r="D197" s="10">
        <f>D198</f>
        <v>116287.5</v>
      </c>
      <c r="E197" s="10">
        <f t="shared" ref="E197" si="65">E198</f>
        <v>125631.8</v>
      </c>
      <c r="F197" s="11">
        <f t="shared" si="44"/>
        <v>1.0803551542513168</v>
      </c>
      <c r="G197" s="11">
        <f t="shared" si="45"/>
        <v>1.0803551542513168</v>
      </c>
      <c r="H197" s="5"/>
    </row>
    <row r="198" spans="1:8" s="6" customFormat="1" ht="18.75" customHeight="1" x14ac:dyDescent="0.2">
      <c r="A198" s="29" t="s">
        <v>144</v>
      </c>
      <c r="B198" s="2" t="s">
        <v>143</v>
      </c>
      <c r="C198" s="3">
        <f>SUM(C199,C200,C201)</f>
        <v>116287.5</v>
      </c>
      <c r="D198" s="3">
        <f>SUM(D199,D200,D201)</f>
        <v>116287.5</v>
      </c>
      <c r="E198" s="3">
        <f>SUM(E199,E200,E201)</f>
        <v>125631.8</v>
      </c>
      <c r="F198" s="4">
        <f t="shared" si="44"/>
        <v>1.0803551542513168</v>
      </c>
      <c r="G198" s="4">
        <f t="shared" si="45"/>
        <v>1.0803551542513168</v>
      </c>
      <c r="H198" s="5"/>
    </row>
    <row r="199" spans="1:8" s="6" customFormat="1" ht="50.25" customHeight="1" x14ac:dyDescent="0.2">
      <c r="A199" s="29" t="s">
        <v>145</v>
      </c>
      <c r="B199" s="2" t="s">
        <v>8</v>
      </c>
      <c r="C199" s="3">
        <v>30308.7</v>
      </c>
      <c r="D199" s="3">
        <v>30308.7</v>
      </c>
      <c r="E199" s="3">
        <v>24554.400000000001</v>
      </c>
      <c r="F199" s="4">
        <f t="shared" si="44"/>
        <v>0.81014362212829982</v>
      </c>
      <c r="G199" s="4">
        <f t="shared" si="45"/>
        <v>0.81014362212829982</v>
      </c>
      <c r="H199" s="5"/>
    </row>
    <row r="200" spans="1:8" s="6" customFormat="1" ht="35.25" customHeight="1" x14ac:dyDescent="0.2">
      <c r="A200" s="29" t="s">
        <v>146</v>
      </c>
      <c r="B200" s="2" t="s">
        <v>7</v>
      </c>
      <c r="C200" s="3">
        <v>68622.399999999994</v>
      </c>
      <c r="D200" s="3">
        <v>68622.399999999994</v>
      </c>
      <c r="E200" s="3">
        <v>70030.2</v>
      </c>
      <c r="F200" s="4">
        <f t="shared" si="44"/>
        <v>1.0205151670591528</v>
      </c>
      <c r="G200" s="4">
        <f t="shared" si="45"/>
        <v>1.0205151670591528</v>
      </c>
      <c r="H200" s="5"/>
    </row>
    <row r="201" spans="1:8" s="22" customFormat="1" ht="45.75" customHeight="1" x14ac:dyDescent="0.2">
      <c r="A201" s="28" t="s">
        <v>147</v>
      </c>
      <c r="B201" s="7" t="s">
        <v>6</v>
      </c>
      <c r="C201" s="3">
        <v>17356.400000000001</v>
      </c>
      <c r="D201" s="3">
        <v>17356.400000000001</v>
      </c>
      <c r="E201" s="3">
        <v>31047.200000000001</v>
      </c>
      <c r="F201" s="4">
        <f t="shared" ref="F201:F214" si="66">E201/C201</f>
        <v>1.7888041298886865</v>
      </c>
      <c r="G201" s="4">
        <f t="shared" ref="G201:G214" si="67">E201/D201</f>
        <v>1.7888041298886865</v>
      </c>
      <c r="H201" s="5"/>
    </row>
    <row r="202" spans="1:8" s="22" customFormat="1" ht="34.5" customHeight="1" x14ac:dyDescent="0.2">
      <c r="A202" s="8" t="s">
        <v>148</v>
      </c>
      <c r="B202" s="23" t="s">
        <v>398</v>
      </c>
      <c r="C202" s="10">
        <f>C203+C227</f>
        <v>263937.10000000009</v>
      </c>
      <c r="D202" s="10">
        <f>D203+D227</f>
        <v>262969.10000000009</v>
      </c>
      <c r="E202" s="10">
        <f>E203+E227</f>
        <v>239857.9</v>
      </c>
      <c r="F202" s="11">
        <f t="shared" si="66"/>
        <v>0.90876917265515123</v>
      </c>
      <c r="G202" s="11">
        <f t="shared" si="67"/>
        <v>0.9121143891050314</v>
      </c>
      <c r="H202" s="5"/>
    </row>
    <row r="203" spans="1:8" s="6" customFormat="1" ht="18" customHeight="1" x14ac:dyDescent="0.2">
      <c r="A203" s="8" t="s">
        <v>149</v>
      </c>
      <c r="B203" s="20" t="s">
        <v>150</v>
      </c>
      <c r="C203" s="10">
        <f>C206+C204+C208+C210+C213+C215</f>
        <v>88183</v>
      </c>
      <c r="D203" s="10">
        <f>D206+D204+D208+D210+D213+D215</f>
        <v>87215</v>
      </c>
      <c r="E203" s="10">
        <f>E206+E204+E208+E210+E213+E215</f>
        <v>90642.699999999983</v>
      </c>
      <c r="F203" s="11">
        <f t="shared" si="66"/>
        <v>1.0278931313291675</v>
      </c>
      <c r="G203" s="11">
        <f t="shared" si="67"/>
        <v>1.0393017256205925</v>
      </c>
      <c r="H203" s="5"/>
    </row>
    <row r="204" spans="1:8" s="6" customFormat="1" ht="50.25" customHeight="1" x14ac:dyDescent="0.2">
      <c r="A204" s="1" t="s">
        <v>302</v>
      </c>
      <c r="B204" s="2" t="s">
        <v>303</v>
      </c>
      <c r="C204" s="3">
        <f>C205</f>
        <v>83</v>
      </c>
      <c r="D204" s="3">
        <f t="shared" ref="D204:E204" si="68">D205</f>
        <v>83</v>
      </c>
      <c r="E204" s="3">
        <f t="shared" si="68"/>
        <v>135.4</v>
      </c>
      <c r="F204" s="4">
        <f t="shared" si="66"/>
        <v>1.6313253012048194</v>
      </c>
      <c r="G204" s="4">
        <f t="shared" si="67"/>
        <v>1.6313253012048194</v>
      </c>
      <c r="H204" s="5"/>
    </row>
    <row r="205" spans="1:8" s="6" customFormat="1" ht="48.75" customHeight="1" x14ac:dyDescent="0.2">
      <c r="A205" s="1" t="s">
        <v>823</v>
      </c>
      <c r="B205" s="7" t="s">
        <v>303</v>
      </c>
      <c r="C205" s="3">
        <v>83</v>
      </c>
      <c r="D205" s="3">
        <v>83</v>
      </c>
      <c r="E205" s="3">
        <v>135.4</v>
      </c>
      <c r="F205" s="4">
        <f t="shared" si="66"/>
        <v>1.6313253012048194</v>
      </c>
      <c r="G205" s="4">
        <f t="shared" si="67"/>
        <v>1.6313253012048194</v>
      </c>
      <c r="H205" s="5"/>
    </row>
    <row r="206" spans="1:8" s="6" customFormat="1" ht="32.25" customHeight="1" x14ac:dyDescent="0.2">
      <c r="A206" s="26" t="s">
        <v>297</v>
      </c>
      <c r="B206" s="2" t="s">
        <v>296</v>
      </c>
      <c r="C206" s="3">
        <f>C207</f>
        <v>0</v>
      </c>
      <c r="D206" s="3">
        <f t="shared" ref="D206:E206" si="69">D207</f>
        <v>0</v>
      </c>
      <c r="E206" s="3">
        <f t="shared" si="69"/>
        <v>0.4</v>
      </c>
      <c r="F206" s="4">
        <v>0</v>
      </c>
      <c r="G206" s="4">
        <v>0</v>
      </c>
      <c r="H206" s="5"/>
    </row>
    <row r="207" spans="1:8" s="6" customFormat="1" ht="36.75" customHeight="1" x14ac:dyDescent="0.2">
      <c r="A207" s="26" t="s">
        <v>824</v>
      </c>
      <c r="B207" s="2" t="s">
        <v>296</v>
      </c>
      <c r="C207" s="3">
        <v>0</v>
      </c>
      <c r="D207" s="3">
        <v>0</v>
      </c>
      <c r="E207" s="3">
        <v>0.4</v>
      </c>
      <c r="F207" s="4">
        <v>0</v>
      </c>
      <c r="G207" s="4">
        <v>0</v>
      </c>
      <c r="H207" s="5"/>
    </row>
    <row r="208" spans="1:8" s="6" customFormat="1" ht="33.75" customHeight="1" x14ac:dyDescent="0.2">
      <c r="A208" s="26" t="s">
        <v>305</v>
      </c>
      <c r="B208" s="2" t="s">
        <v>304</v>
      </c>
      <c r="C208" s="3">
        <f t="shared" ref="C208:E208" si="70">C209</f>
        <v>6</v>
      </c>
      <c r="D208" s="3">
        <f t="shared" si="70"/>
        <v>6</v>
      </c>
      <c r="E208" s="3">
        <f t="shared" si="70"/>
        <v>7</v>
      </c>
      <c r="F208" s="4">
        <f t="shared" si="66"/>
        <v>1.1666666666666667</v>
      </c>
      <c r="G208" s="4">
        <f t="shared" si="67"/>
        <v>1.1666666666666667</v>
      </c>
      <c r="H208" s="5"/>
    </row>
    <row r="209" spans="1:8" s="6" customFormat="1" ht="32.25" customHeight="1" x14ac:dyDescent="0.2">
      <c r="A209" s="1" t="s">
        <v>825</v>
      </c>
      <c r="B209" s="24" t="s">
        <v>304</v>
      </c>
      <c r="C209" s="3">
        <v>6</v>
      </c>
      <c r="D209" s="3">
        <v>6</v>
      </c>
      <c r="E209" s="3">
        <v>7</v>
      </c>
      <c r="F209" s="4">
        <f t="shared" si="66"/>
        <v>1.1666666666666667</v>
      </c>
      <c r="G209" s="4">
        <f t="shared" si="67"/>
        <v>1.1666666666666667</v>
      </c>
      <c r="H209" s="5"/>
    </row>
    <row r="210" spans="1:8" s="6" customFormat="1" ht="33" customHeight="1" x14ac:dyDescent="0.2">
      <c r="A210" s="1" t="s">
        <v>233</v>
      </c>
      <c r="B210" s="7" t="s">
        <v>234</v>
      </c>
      <c r="C210" s="3">
        <f>C212+C211</f>
        <v>45</v>
      </c>
      <c r="D210" s="3">
        <f t="shared" ref="D210:E210" si="71">D212+D211</f>
        <v>45</v>
      </c>
      <c r="E210" s="3">
        <f t="shared" si="71"/>
        <v>153.69999999999999</v>
      </c>
      <c r="F210" s="4">
        <f t="shared" si="66"/>
        <v>3.4155555555555552</v>
      </c>
      <c r="G210" s="4">
        <f t="shared" si="67"/>
        <v>3.4155555555555552</v>
      </c>
      <c r="H210" s="5"/>
    </row>
    <row r="211" spans="1:8" s="6" customFormat="1" ht="63.75" x14ac:dyDescent="0.2">
      <c r="A211" s="1" t="s">
        <v>818</v>
      </c>
      <c r="B211" s="7" t="s">
        <v>235</v>
      </c>
      <c r="C211" s="3">
        <v>0</v>
      </c>
      <c r="D211" s="3">
        <v>0</v>
      </c>
      <c r="E211" s="3">
        <v>10</v>
      </c>
      <c r="F211" s="4">
        <v>0</v>
      </c>
      <c r="G211" s="4">
        <v>0</v>
      </c>
      <c r="H211" s="5"/>
    </row>
    <row r="212" spans="1:8" s="6" customFormat="1" ht="69.75" customHeight="1" x14ac:dyDescent="0.2">
      <c r="A212" s="1" t="s">
        <v>236</v>
      </c>
      <c r="B212" s="7" t="s">
        <v>235</v>
      </c>
      <c r="C212" s="3">
        <v>45</v>
      </c>
      <c r="D212" s="3">
        <v>45</v>
      </c>
      <c r="E212" s="3">
        <v>143.69999999999999</v>
      </c>
      <c r="F212" s="4">
        <f t="shared" si="66"/>
        <v>3.1933333333333329</v>
      </c>
      <c r="G212" s="4">
        <f t="shared" si="67"/>
        <v>3.1933333333333329</v>
      </c>
      <c r="H212" s="5"/>
    </row>
    <row r="213" spans="1:8" s="6" customFormat="1" ht="30.75" customHeight="1" x14ac:dyDescent="0.2">
      <c r="A213" s="1" t="s">
        <v>247</v>
      </c>
      <c r="B213" s="7" t="s">
        <v>246</v>
      </c>
      <c r="C213" s="3">
        <f>C214</f>
        <v>48.9</v>
      </c>
      <c r="D213" s="3">
        <f t="shared" ref="D213" si="72">D214</f>
        <v>48.9</v>
      </c>
      <c r="E213" s="3">
        <f>E214</f>
        <v>57.2</v>
      </c>
      <c r="F213" s="4">
        <f t="shared" si="66"/>
        <v>1.1697341513292434</v>
      </c>
      <c r="G213" s="4">
        <f t="shared" si="67"/>
        <v>1.1697341513292434</v>
      </c>
      <c r="H213" s="5"/>
    </row>
    <row r="214" spans="1:8" s="6" customFormat="1" ht="64.5" customHeight="1" x14ac:dyDescent="0.2">
      <c r="A214" s="1" t="s">
        <v>248</v>
      </c>
      <c r="B214" s="24" t="s">
        <v>249</v>
      </c>
      <c r="C214" s="3">
        <v>48.9</v>
      </c>
      <c r="D214" s="3">
        <v>48.9</v>
      </c>
      <c r="E214" s="3">
        <v>57.2</v>
      </c>
      <c r="F214" s="4">
        <f t="shared" si="66"/>
        <v>1.1697341513292434</v>
      </c>
      <c r="G214" s="4">
        <f t="shared" si="67"/>
        <v>1.1697341513292434</v>
      </c>
      <c r="H214" s="5"/>
    </row>
    <row r="215" spans="1:8" s="6" customFormat="1" ht="21.75" customHeight="1" x14ac:dyDescent="0.2">
      <c r="A215" s="1" t="s">
        <v>151</v>
      </c>
      <c r="B215" s="2" t="s">
        <v>152</v>
      </c>
      <c r="C215" s="3">
        <f>SUM(C217:C226)</f>
        <v>88000.1</v>
      </c>
      <c r="D215" s="3">
        <f>SUM(D217:D226)</f>
        <v>87032.1</v>
      </c>
      <c r="E215" s="3">
        <f>SUM(E216:E226)</f>
        <v>90288.999999999985</v>
      </c>
      <c r="F215" s="4">
        <f>E215/C215</f>
        <v>1.0260101977156841</v>
      </c>
      <c r="G215" s="4">
        <f>E215/D215</f>
        <v>1.0374218248209566</v>
      </c>
      <c r="H215" s="5"/>
    </row>
    <row r="216" spans="1:8" s="6" customFormat="1" ht="38.25" x14ac:dyDescent="0.2">
      <c r="A216" s="1" t="s">
        <v>762</v>
      </c>
      <c r="B216" s="24" t="s">
        <v>750</v>
      </c>
      <c r="C216" s="3">
        <v>0</v>
      </c>
      <c r="D216" s="3">
        <v>0</v>
      </c>
      <c r="E216" s="3">
        <v>10</v>
      </c>
      <c r="F216" s="53">
        <v>0</v>
      </c>
      <c r="G216" s="53">
        <v>0</v>
      </c>
      <c r="H216" s="5"/>
    </row>
    <row r="217" spans="1:8" s="6" customFormat="1" ht="31.5" customHeight="1" x14ac:dyDescent="0.2">
      <c r="A217" s="1" t="s">
        <v>281</v>
      </c>
      <c r="B217" s="2" t="s">
        <v>5</v>
      </c>
      <c r="C217" s="3">
        <v>57000</v>
      </c>
      <c r="D217" s="3">
        <v>57000</v>
      </c>
      <c r="E217" s="3">
        <v>57340.6</v>
      </c>
      <c r="F217" s="4">
        <f>E217/C217</f>
        <v>1.0059754385964912</v>
      </c>
      <c r="G217" s="4">
        <f>E217/D217</f>
        <v>1.0059754385964912</v>
      </c>
      <c r="H217" s="5"/>
    </row>
    <row r="218" spans="1:8" s="6" customFormat="1" ht="30" customHeight="1" x14ac:dyDescent="0.2">
      <c r="A218" s="1" t="s">
        <v>545</v>
      </c>
      <c r="B218" s="2" t="s">
        <v>5</v>
      </c>
      <c r="C218" s="3">
        <v>6</v>
      </c>
      <c r="D218" s="3">
        <v>6</v>
      </c>
      <c r="E218" s="3">
        <v>3</v>
      </c>
      <c r="F218" s="4">
        <f>E218/C218</f>
        <v>0.5</v>
      </c>
      <c r="G218" s="4">
        <f>E218/D218</f>
        <v>0.5</v>
      </c>
      <c r="H218" s="5"/>
    </row>
    <row r="219" spans="1:8" s="6" customFormat="1" ht="30.75" customHeight="1" x14ac:dyDescent="0.2">
      <c r="A219" s="1" t="s">
        <v>153</v>
      </c>
      <c r="B219" s="2" t="s">
        <v>5</v>
      </c>
      <c r="C219" s="3">
        <v>2040.1</v>
      </c>
      <c r="D219" s="3">
        <v>2040.1</v>
      </c>
      <c r="E219" s="3">
        <v>2357.6999999999998</v>
      </c>
      <c r="F219" s="4">
        <f>E219/C219</f>
        <v>1.1556786432037645</v>
      </c>
      <c r="G219" s="4">
        <f>E219/D219</f>
        <v>1.1556786432037645</v>
      </c>
      <c r="H219" s="5"/>
    </row>
    <row r="220" spans="1:8" s="6" customFormat="1" ht="30.75" customHeight="1" x14ac:dyDescent="0.2">
      <c r="A220" s="1" t="s">
        <v>794</v>
      </c>
      <c r="B220" s="2" t="s">
        <v>5</v>
      </c>
      <c r="C220" s="3">
        <v>0</v>
      </c>
      <c r="D220" s="3">
        <v>0</v>
      </c>
      <c r="E220" s="3">
        <v>0.2</v>
      </c>
      <c r="F220" s="4">
        <v>0</v>
      </c>
      <c r="G220" s="4">
        <v>0</v>
      </c>
      <c r="H220" s="5"/>
    </row>
    <row r="221" spans="1:8" s="6" customFormat="1" ht="30" customHeight="1" x14ac:dyDescent="0.2">
      <c r="A221" s="1" t="s">
        <v>282</v>
      </c>
      <c r="B221" s="2" t="s">
        <v>5</v>
      </c>
      <c r="C221" s="3">
        <v>723</v>
      </c>
      <c r="D221" s="3">
        <v>185</v>
      </c>
      <c r="E221" s="3">
        <v>184.3</v>
      </c>
      <c r="F221" s="4">
        <f t="shared" ref="F221:F227" si="73">E221/C221</f>
        <v>0.25491009681881055</v>
      </c>
      <c r="G221" s="4">
        <f t="shared" ref="G221:G227" si="74">E221/D221</f>
        <v>0.99621621621621625</v>
      </c>
      <c r="H221" s="5"/>
    </row>
    <row r="222" spans="1:8" s="6" customFormat="1" ht="33" customHeight="1" x14ac:dyDescent="0.2">
      <c r="A222" s="1" t="s">
        <v>250</v>
      </c>
      <c r="B222" s="2" t="s">
        <v>5</v>
      </c>
      <c r="C222" s="3">
        <v>24220.9</v>
      </c>
      <c r="D222" s="3">
        <v>24220.9</v>
      </c>
      <c r="E222" s="3">
        <v>23450.1</v>
      </c>
      <c r="F222" s="4">
        <f t="shared" si="73"/>
        <v>0.96817624448307027</v>
      </c>
      <c r="G222" s="4">
        <f t="shared" si="74"/>
        <v>0.96817624448307027</v>
      </c>
      <c r="H222" s="5"/>
    </row>
    <row r="223" spans="1:8" s="6" customFormat="1" ht="34.5" customHeight="1" x14ac:dyDescent="0.2">
      <c r="A223" s="1" t="s">
        <v>511</v>
      </c>
      <c r="B223" s="2" t="s">
        <v>5</v>
      </c>
      <c r="C223" s="3">
        <v>250</v>
      </c>
      <c r="D223" s="3">
        <v>250</v>
      </c>
      <c r="E223" s="3">
        <v>414.5</v>
      </c>
      <c r="F223" s="4">
        <f t="shared" si="73"/>
        <v>1.6579999999999999</v>
      </c>
      <c r="G223" s="4">
        <f t="shared" si="74"/>
        <v>1.6579999999999999</v>
      </c>
      <c r="H223" s="5"/>
    </row>
    <row r="224" spans="1:8" s="6" customFormat="1" ht="31.5" customHeight="1" x14ac:dyDescent="0.2">
      <c r="A224" s="1" t="s">
        <v>546</v>
      </c>
      <c r="B224" s="2" t="s">
        <v>5</v>
      </c>
      <c r="C224" s="3">
        <v>0</v>
      </c>
      <c r="D224" s="3">
        <v>0</v>
      </c>
      <c r="E224" s="3">
        <v>3299.2</v>
      </c>
      <c r="F224" s="4">
        <v>0</v>
      </c>
      <c r="G224" s="4">
        <v>0</v>
      </c>
      <c r="H224" s="5"/>
    </row>
    <row r="225" spans="1:8" s="6" customFormat="1" ht="32.25" customHeight="1" x14ac:dyDescent="0.2">
      <c r="A225" s="1" t="s">
        <v>283</v>
      </c>
      <c r="B225" s="2" t="s">
        <v>5</v>
      </c>
      <c r="C225" s="3">
        <v>1800</v>
      </c>
      <c r="D225" s="3">
        <v>1370</v>
      </c>
      <c r="E225" s="3">
        <v>1359.5</v>
      </c>
      <c r="F225" s="4">
        <f t="shared" si="73"/>
        <v>0.75527777777777783</v>
      </c>
      <c r="G225" s="4">
        <f t="shared" si="74"/>
        <v>0.99233576642335763</v>
      </c>
      <c r="H225" s="5"/>
    </row>
    <row r="226" spans="1:8" s="22" customFormat="1" ht="33.75" customHeight="1" x14ac:dyDescent="0.2">
      <c r="A226" s="1" t="s">
        <v>261</v>
      </c>
      <c r="B226" s="24" t="s">
        <v>5</v>
      </c>
      <c r="C226" s="3">
        <v>1960.1</v>
      </c>
      <c r="D226" s="3">
        <v>1960.1</v>
      </c>
      <c r="E226" s="3">
        <v>1869.9</v>
      </c>
      <c r="F226" s="4">
        <f t="shared" si="73"/>
        <v>0.95398193969695433</v>
      </c>
      <c r="G226" s="4">
        <f t="shared" si="74"/>
        <v>0.95398193969695433</v>
      </c>
      <c r="H226" s="5"/>
    </row>
    <row r="227" spans="1:8" s="6" customFormat="1" ht="17.25" customHeight="1" x14ac:dyDescent="0.2">
      <c r="A227" s="8" t="s">
        <v>154</v>
      </c>
      <c r="B227" s="20" t="s">
        <v>155</v>
      </c>
      <c r="C227" s="10">
        <f>C228+C230+C233</f>
        <v>175754.10000000006</v>
      </c>
      <c r="D227" s="10">
        <v>175754.10000000006</v>
      </c>
      <c r="E227" s="10">
        <f>E228+E230+E233</f>
        <v>149215.20000000001</v>
      </c>
      <c r="F227" s="11">
        <f t="shared" si="73"/>
        <v>0.84899982418617803</v>
      </c>
      <c r="G227" s="11">
        <f t="shared" si="74"/>
        <v>0.84899982418617803</v>
      </c>
      <c r="H227" s="5"/>
    </row>
    <row r="228" spans="1:8" s="6" customFormat="1" ht="38.25" x14ac:dyDescent="0.2">
      <c r="A228" s="28" t="s">
        <v>795</v>
      </c>
      <c r="B228" s="7" t="s">
        <v>796</v>
      </c>
      <c r="C228" s="3">
        <f>C229</f>
        <v>0</v>
      </c>
      <c r="D228" s="3">
        <v>0</v>
      </c>
      <c r="E228" s="3">
        <f>E229</f>
        <v>50</v>
      </c>
      <c r="F228" s="4">
        <v>0</v>
      </c>
      <c r="G228" s="4">
        <v>0</v>
      </c>
      <c r="H228" s="5"/>
    </row>
    <row r="229" spans="1:8" s="6" customFormat="1" ht="38.25" x14ac:dyDescent="0.2">
      <c r="A229" s="28" t="s">
        <v>797</v>
      </c>
      <c r="B229" s="7" t="s">
        <v>796</v>
      </c>
      <c r="C229" s="3">
        <v>0</v>
      </c>
      <c r="D229" s="3">
        <v>0</v>
      </c>
      <c r="E229" s="3">
        <v>50</v>
      </c>
      <c r="F229" s="4">
        <v>0</v>
      </c>
      <c r="G229" s="4">
        <v>0</v>
      </c>
      <c r="H229" s="5"/>
    </row>
    <row r="230" spans="1:8" s="6" customFormat="1" ht="34.5" customHeight="1" x14ac:dyDescent="0.2">
      <c r="A230" s="1" t="s">
        <v>156</v>
      </c>
      <c r="B230" s="2" t="s">
        <v>157</v>
      </c>
      <c r="C230" s="3">
        <f>C232+C231</f>
        <v>15153.9</v>
      </c>
      <c r="D230" s="3">
        <v>15153.9</v>
      </c>
      <c r="E230" s="3">
        <f>E232+E231</f>
        <v>12696.599999999999</v>
      </c>
      <c r="F230" s="4">
        <f t="shared" ref="F230:F269" si="75">E230/C230</f>
        <v>0.83784372339793711</v>
      </c>
      <c r="G230" s="4">
        <f t="shared" ref="G230:G269" si="76">E230/D230</f>
        <v>0.83784372339793711</v>
      </c>
      <c r="H230" s="5"/>
    </row>
    <row r="231" spans="1:8" s="6" customFormat="1" ht="33" customHeight="1" x14ac:dyDescent="0.2">
      <c r="A231" s="1" t="s">
        <v>330</v>
      </c>
      <c r="B231" s="2" t="s">
        <v>4</v>
      </c>
      <c r="C231" s="3">
        <v>12622.9</v>
      </c>
      <c r="D231" s="3">
        <v>12622.9</v>
      </c>
      <c r="E231" s="3">
        <v>11351.8</v>
      </c>
      <c r="F231" s="4">
        <f t="shared" si="75"/>
        <v>0.89930206212518515</v>
      </c>
      <c r="G231" s="4">
        <f t="shared" si="76"/>
        <v>0.89930206212518515</v>
      </c>
      <c r="H231" s="5"/>
    </row>
    <row r="232" spans="1:8" s="6" customFormat="1" ht="33.75" customHeight="1" x14ac:dyDescent="0.2">
      <c r="A232" s="1" t="s">
        <v>331</v>
      </c>
      <c r="B232" s="7" t="s">
        <v>4</v>
      </c>
      <c r="C232" s="3">
        <v>2531</v>
      </c>
      <c r="D232" s="3">
        <v>2531</v>
      </c>
      <c r="E232" s="3">
        <v>1344.8</v>
      </c>
      <c r="F232" s="4">
        <f t="shared" si="75"/>
        <v>0.53133148952983011</v>
      </c>
      <c r="G232" s="4">
        <f t="shared" si="76"/>
        <v>0.53133148952983011</v>
      </c>
      <c r="H232" s="5"/>
    </row>
    <row r="233" spans="1:8" s="6" customFormat="1" ht="19.5" customHeight="1" x14ac:dyDescent="0.2">
      <c r="A233" s="1" t="s">
        <v>158</v>
      </c>
      <c r="B233" s="2" t="s">
        <v>159</v>
      </c>
      <c r="C233" s="3">
        <f>SUM(C234:C261)</f>
        <v>160600.20000000007</v>
      </c>
      <c r="D233" s="3">
        <v>160600.20000000007</v>
      </c>
      <c r="E233" s="3">
        <f>SUM(E234:E261)</f>
        <v>136468.6</v>
      </c>
      <c r="F233" s="4">
        <f t="shared" si="75"/>
        <v>0.84974115847925435</v>
      </c>
      <c r="G233" s="4">
        <f t="shared" si="76"/>
        <v>0.84974115847925435</v>
      </c>
      <c r="H233" s="5"/>
    </row>
    <row r="234" spans="1:8" s="6" customFormat="1" ht="30.75" customHeight="1" x14ac:dyDescent="0.2">
      <c r="A234" s="1" t="s">
        <v>292</v>
      </c>
      <c r="B234" s="2" t="s">
        <v>3</v>
      </c>
      <c r="C234" s="3">
        <v>318.10000000000002</v>
      </c>
      <c r="D234" s="3">
        <v>318.10000000000002</v>
      </c>
      <c r="E234" s="3">
        <v>318.39999999999998</v>
      </c>
      <c r="F234" s="4">
        <f t="shared" si="75"/>
        <v>1.0009430996541966</v>
      </c>
      <c r="G234" s="4">
        <f t="shared" si="76"/>
        <v>1.0009430996541966</v>
      </c>
      <c r="H234" s="5"/>
    </row>
    <row r="235" spans="1:8" s="6" customFormat="1" ht="33" customHeight="1" x14ac:dyDescent="0.2">
      <c r="A235" s="1" t="s">
        <v>293</v>
      </c>
      <c r="B235" s="2" t="s">
        <v>3</v>
      </c>
      <c r="C235" s="3">
        <v>340</v>
      </c>
      <c r="D235" s="3">
        <v>340</v>
      </c>
      <c r="E235" s="3">
        <v>532.79999999999995</v>
      </c>
      <c r="F235" s="4">
        <f t="shared" si="75"/>
        <v>1.5670588235294116</v>
      </c>
      <c r="G235" s="4">
        <f t="shared" si="76"/>
        <v>1.5670588235294116</v>
      </c>
      <c r="H235" s="5"/>
    </row>
    <row r="236" spans="1:8" s="6" customFormat="1" ht="30.75" customHeight="1" x14ac:dyDescent="0.2">
      <c r="A236" s="1" t="s">
        <v>419</v>
      </c>
      <c r="B236" s="2" t="s">
        <v>3</v>
      </c>
      <c r="C236" s="3">
        <v>2198.8000000000002</v>
      </c>
      <c r="D236" s="3">
        <v>2198.8000000000002</v>
      </c>
      <c r="E236" s="3">
        <v>10.6</v>
      </c>
      <c r="F236" s="4">
        <f t="shared" si="75"/>
        <v>4.8208113516463522E-3</v>
      </c>
      <c r="G236" s="4">
        <f t="shared" si="76"/>
        <v>4.8208113516463522E-3</v>
      </c>
      <c r="H236" s="5"/>
    </row>
    <row r="237" spans="1:8" s="6" customFormat="1" ht="29.25" customHeight="1" x14ac:dyDescent="0.2">
      <c r="A237" s="1" t="s">
        <v>332</v>
      </c>
      <c r="B237" s="2" t="s">
        <v>3</v>
      </c>
      <c r="C237" s="3">
        <v>19000</v>
      </c>
      <c r="D237" s="3">
        <v>19000</v>
      </c>
      <c r="E237" s="3">
        <v>14916.1</v>
      </c>
      <c r="F237" s="4">
        <f t="shared" si="75"/>
        <v>0.78505789473684218</v>
      </c>
      <c r="G237" s="4">
        <f t="shared" si="76"/>
        <v>0.78505789473684218</v>
      </c>
      <c r="H237" s="5"/>
    </row>
    <row r="238" spans="1:8" s="6" customFormat="1" ht="32.25" customHeight="1" x14ac:dyDescent="0.2">
      <c r="A238" s="1" t="s">
        <v>160</v>
      </c>
      <c r="B238" s="2" t="s">
        <v>3</v>
      </c>
      <c r="C238" s="3">
        <v>18355.8</v>
      </c>
      <c r="D238" s="3">
        <v>18355.8</v>
      </c>
      <c r="E238" s="3">
        <v>-4</v>
      </c>
      <c r="F238" s="4">
        <f t="shared" si="75"/>
        <v>-2.1791477353207161E-4</v>
      </c>
      <c r="G238" s="4">
        <f t="shared" si="76"/>
        <v>-2.1791477353207161E-4</v>
      </c>
      <c r="H238" s="5"/>
    </row>
    <row r="239" spans="1:8" s="6" customFormat="1" ht="30.75" customHeight="1" x14ac:dyDescent="0.2">
      <c r="A239" s="1" t="s">
        <v>161</v>
      </c>
      <c r="B239" s="2" t="s">
        <v>3</v>
      </c>
      <c r="C239" s="3">
        <v>5619.5</v>
      </c>
      <c r="D239" s="3">
        <v>5619.5</v>
      </c>
      <c r="E239" s="3">
        <v>6121.4</v>
      </c>
      <c r="F239" s="4">
        <f t="shared" si="75"/>
        <v>1.0893139959071092</v>
      </c>
      <c r="G239" s="4">
        <f t="shared" si="76"/>
        <v>1.0893139959071092</v>
      </c>
      <c r="H239" s="5"/>
    </row>
    <row r="240" spans="1:8" s="6" customFormat="1" ht="30.75" customHeight="1" x14ac:dyDescent="0.2">
      <c r="A240" s="1" t="s">
        <v>547</v>
      </c>
      <c r="B240" s="2" t="s">
        <v>3</v>
      </c>
      <c r="C240" s="3">
        <v>2.2000000000000002</v>
      </c>
      <c r="D240" s="3">
        <v>2.2000000000000002</v>
      </c>
      <c r="E240" s="3">
        <v>2.2000000000000002</v>
      </c>
      <c r="F240" s="4">
        <f t="shared" si="75"/>
        <v>1</v>
      </c>
      <c r="G240" s="4">
        <f t="shared" si="76"/>
        <v>1</v>
      </c>
      <c r="H240" s="5"/>
    </row>
    <row r="241" spans="1:8" s="6" customFormat="1" ht="32.25" customHeight="1" x14ac:dyDescent="0.2">
      <c r="A241" s="1" t="s">
        <v>162</v>
      </c>
      <c r="B241" s="2" t="s">
        <v>3</v>
      </c>
      <c r="C241" s="3">
        <v>873.9</v>
      </c>
      <c r="D241" s="3">
        <v>873.9</v>
      </c>
      <c r="E241" s="3">
        <v>1200.2</v>
      </c>
      <c r="F241" s="4">
        <f t="shared" si="75"/>
        <v>1.3733836823435177</v>
      </c>
      <c r="G241" s="4">
        <f t="shared" si="76"/>
        <v>1.3733836823435177</v>
      </c>
      <c r="H241" s="5"/>
    </row>
    <row r="242" spans="1:8" s="6" customFormat="1" ht="33" customHeight="1" x14ac:dyDescent="0.2">
      <c r="A242" s="1" t="s">
        <v>251</v>
      </c>
      <c r="B242" s="2" t="s">
        <v>3</v>
      </c>
      <c r="C242" s="3">
        <v>944.3</v>
      </c>
      <c r="D242" s="3">
        <v>944.3</v>
      </c>
      <c r="E242" s="3">
        <v>21.6</v>
      </c>
      <c r="F242" s="4">
        <f t="shared" si="75"/>
        <v>2.2874086625013241E-2</v>
      </c>
      <c r="G242" s="4">
        <f t="shared" si="76"/>
        <v>2.2874086625013241E-2</v>
      </c>
      <c r="H242" s="5"/>
    </row>
    <row r="243" spans="1:8" s="6" customFormat="1" ht="31.5" customHeight="1" x14ac:dyDescent="0.2">
      <c r="A243" s="1" t="s">
        <v>754</v>
      </c>
      <c r="B243" s="2" t="s">
        <v>3</v>
      </c>
      <c r="C243" s="3">
        <v>0</v>
      </c>
      <c r="D243" s="3">
        <v>0</v>
      </c>
      <c r="E243" s="3">
        <v>4.7</v>
      </c>
      <c r="F243" s="4">
        <v>0</v>
      </c>
      <c r="G243" s="4">
        <v>0</v>
      </c>
      <c r="H243" s="5"/>
    </row>
    <row r="244" spans="1:8" s="6" customFormat="1" ht="33.75" customHeight="1" x14ac:dyDescent="0.2">
      <c r="A244" s="1" t="s">
        <v>278</v>
      </c>
      <c r="B244" s="2" t="s">
        <v>3</v>
      </c>
      <c r="C244" s="3">
        <v>1500</v>
      </c>
      <c r="D244" s="3">
        <v>1500</v>
      </c>
      <c r="E244" s="3">
        <v>1818.4</v>
      </c>
      <c r="F244" s="4">
        <f t="shared" si="75"/>
        <v>1.2122666666666668</v>
      </c>
      <c r="G244" s="4">
        <f t="shared" si="76"/>
        <v>1.2122666666666668</v>
      </c>
      <c r="H244" s="5"/>
    </row>
    <row r="245" spans="1:8" s="6" customFormat="1" ht="31.5" customHeight="1" x14ac:dyDescent="0.2">
      <c r="A245" s="1" t="s">
        <v>163</v>
      </c>
      <c r="B245" s="2" t="s">
        <v>3</v>
      </c>
      <c r="C245" s="3">
        <v>52511</v>
      </c>
      <c r="D245" s="3">
        <v>52511</v>
      </c>
      <c r="E245" s="3">
        <v>25710.5</v>
      </c>
      <c r="F245" s="4">
        <f t="shared" si="75"/>
        <v>0.48962122222010629</v>
      </c>
      <c r="G245" s="4">
        <f t="shared" si="76"/>
        <v>0.48962122222010629</v>
      </c>
      <c r="H245" s="5"/>
    </row>
    <row r="246" spans="1:8" s="6" customFormat="1" ht="33" customHeight="1" x14ac:dyDescent="0.2">
      <c r="A246" s="1" t="s">
        <v>164</v>
      </c>
      <c r="B246" s="2" t="s">
        <v>3</v>
      </c>
      <c r="C246" s="3">
        <v>1498.8</v>
      </c>
      <c r="D246" s="3">
        <v>1498.8</v>
      </c>
      <c r="E246" s="3">
        <v>2085.4</v>
      </c>
      <c r="F246" s="4">
        <f t="shared" si="75"/>
        <v>1.3913797704830533</v>
      </c>
      <c r="G246" s="4">
        <f t="shared" si="76"/>
        <v>1.3913797704830533</v>
      </c>
      <c r="H246" s="5"/>
    </row>
    <row r="247" spans="1:8" s="6" customFormat="1" ht="33" customHeight="1" x14ac:dyDescent="0.2">
      <c r="A247" s="1" t="s">
        <v>165</v>
      </c>
      <c r="B247" s="2" t="s">
        <v>3</v>
      </c>
      <c r="C247" s="3">
        <v>45530.9</v>
      </c>
      <c r="D247" s="3">
        <v>45530.9</v>
      </c>
      <c r="E247" s="3">
        <v>57712.9</v>
      </c>
      <c r="F247" s="4">
        <f t="shared" si="75"/>
        <v>1.2675545618470094</v>
      </c>
      <c r="G247" s="4">
        <f t="shared" si="76"/>
        <v>1.2675545618470094</v>
      </c>
      <c r="H247" s="5"/>
    </row>
    <row r="248" spans="1:8" s="6" customFormat="1" ht="31.5" customHeight="1" x14ac:dyDescent="0.2">
      <c r="A248" s="1" t="s">
        <v>548</v>
      </c>
      <c r="B248" s="2" t="s">
        <v>3</v>
      </c>
      <c r="C248" s="3">
        <v>65</v>
      </c>
      <c r="D248" s="3">
        <v>65</v>
      </c>
      <c r="E248" s="3">
        <v>102.5</v>
      </c>
      <c r="F248" s="4">
        <f t="shared" si="75"/>
        <v>1.5769230769230769</v>
      </c>
      <c r="G248" s="4">
        <f t="shared" si="76"/>
        <v>1.5769230769230769</v>
      </c>
      <c r="H248" s="5"/>
    </row>
    <row r="249" spans="1:8" s="6" customFormat="1" ht="31.5" customHeight="1" x14ac:dyDescent="0.2">
      <c r="A249" s="1" t="s">
        <v>360</v>
      </c>
      <c r="B249" s="2" t="s">
        <v>3</v>
      </c>
      <c r="C249" s="3">
        <v>23.2</v>
      </c>
      <c r="D249" s="3">
        <v>23.2</v>
      </c>
      <c r="E249" s="3">
        <v>30.6</v>
      </c>
      <c r="F249" s="4">
        <f t="shared" si="75"/>
        <v>1.3189655172413794</v>
      </c>
      <c r="G249" s="4">
        <f t="shared" si="76"/>
        <v>1.3189655172413794</v>
      </c>
      <c r="H249" s="5"/>
    </row>
    <row r="250" spans="1:8" s="6" customFormat="1" ht="31.5" customHeight="1" x14ac:dyDescent="0.2">
      <c r="A250" s="1" t="s">
        <v>294</v>
      </c>
      <c r="B250" s="2" t="s">
        <v>3</v>
      </c>
      <c r="C250" s="3">
        <v>93.4</v>
      </c>
      <c r="D250" s="3">
        <v>93.4</v>
      </c>
      <c r="E250" s="3">
        <v>4153.2</v>
      </c>
      <c r="F250" s="4">
        <f t="shared" si="75"/>
        <v>44.466809421841539</v>
      </c>
      <c r="G250" s="4">
        <f t="shared" si="76"/>
        <v>44.466809421841539</v>
      </c>
      <c r="H250" s="5"/>
    </row>
    <row r="251" spans="1:8" s="6" customFormat="1" ht="31.5" customHeight="1" x14ac:dyDescent="0.2">
      <c r="A251" s="1" t="s">
        <v>295</v>
      </c>
      <c r="B251" s="2" t="s">
        <v>3</v>
      </c>
      <c r="C251" s="3">
        <v>1411.9</v>
      </c>
      <c r="D251" s="3">
        <v>1411.9</v>
      </c>
      <c r="E251" s="3">
        <v>77.7</v>
      </c>
      <c r="F251" s="4">
        <f t="shared" si="75"/>
        <v>5.5032226078334155E-2</v>
      </c>
      <c r="G251" s="4">
        <f t="shared" si="76"/>
        <v>5.5032226078334155E-2</v>
      </c>
      <c r="H251" s="5"/>
    </row>
    <row r="252" spans="1:8" s="6" customFormat="1" ht="31.5" customHeight="1" x14ac:dyDescent="0.2">
      <c r="A252" s="1" t="s">
        <v>166</v>
      </c>
      <c r="B252" s="2" t="s">
        <v>3</v>
      </c>
      <c r="C252" s="3">
        <v>8607.7000000000007</v>
      </c>
      <c r="D252" s="3">
        <v>8607.7000000000007</v>
      </c>
      <c r="E252" s="3">
        <v>7009.9</v>
      </c>
      <c r="F252" s="4">
        <f t="shared" si="75"/>
        <v>0.81437550100491407</v>
      </c>
      <c r="G252" s="4">
        <f t="shared" si="76"/>
        <v>0.81437550100491407</v>
      </c>
      <c r="H252" s="5"/>
    </row>
    <row r="253" spans="1:8" s="6" customFormat="1" ht="32.25" customHeight="1" x14ac:dyDescent="0.2">
      <c r="A253" s="1" t="s">
        <v>350</v>
      </c>
      <c r="B253" s="2" t="s">
        <v>3</v>
      </c>
      <c r="C253" s="3">
        <v>492</v>
      </c>
      <c r="D253" s="3">
        <v>492</v>
      </c>
      <c r="E253" s="3">
        <v>678.7</v>
      </c>
      <c r="F253" s="4">
        <f t="shared" si="75"/>
        <v>1.3794715447154473</v>
      </c>
      <c r="G253" s="4">
        <f t="shared" si="76"/>
        <v>1.3794715447154473</v>
      </c>
      <c r="H253" s="5"/>
    </row>
    <row r="254" spans="1:8" s="6" customFormat="1" ht="30.75" customHeight="1" x14ac:dyDescent="0.2">
      <c r="A254" s="1" t="s">
        <v>167</v>
      </c>
      <c r="B254" s="2" t="s">
        <v>3</v>
      </c>
      <c r="C254" s="3">
        <v>723</v>
      </c>
      <c r="D254" s="3">
        <v>723</v>
      </c>
      <c r="E254" s="3">
        <v>12566.5</v>
      </c>
      <c r="F254" s="4">
        <f t="shared" si="75"/>
        <v>17.381051175656985</v>
      </c>
      <c r="G254" s="4">
        <f t="shared" si="76"/>
        <v>17.381051175656985</v>
      </c>
      <c r="H254" s="5"/>
    </row>
    <row r="255" spans="1:8" s="6" customFormat="1" ht="32.25" customHeight="1" x14ac:dyDescent="0.2">
      <c r="A255" s="1" t="s">
        <v>168</v>
      </c>
      <c r="B255" s="2" t="s">
        <v>3</v>
      </c>
      <c r="C255" s="3">
        <v>82</v>
      </c>
      <c r="D255" s="3">
        <v>82</v>
      </c>
      <c r="E255" s="3">
        <v>570</v>
      </c>
      <c r="F255" s="4">
        <f t="shared" si="75"/>
        <v>6.9512195121951219</v>
      </c>
      <c r="G255" s="4">
        <f t="shared" si="76"/>
        <v>6.9512195121951219</v>
      </c>
      <c r="H255" s="5"/>
    </row>
    <row r="256" spans="1:8" s="6" customFormat="1" ht="31.5" customHeight="1" x14ac:dyDescent="0.2">
      <c r="A256" s="1" t="s">
        <v>549</v>
      </c>
      <c r="B256" s="2" t="s">
        <v>3</v>
      </c>
      <c r="C256" s="3">
        <v>9.6999999999999993</v>
      </c>
      <c r="D256" s="3">
        <v>9.6999999999999993</v>
      </c>
      <c r="E256" s="3">
        <v>10.4</v>
      </c>
      <c r="F256" s="4">
        <f t="shared" si="75"/>
        <v>1.0721649484536084</v>
      </c>
      <c r="G256" s="4">
        <f t="shared" si="76"/>
        <v>1.0721649484536084</v>
      </c>
      <c r="H256" s="5"/>
    </row>
    <row r="257" spans="1:8" s="6" customFormat="1" ht="32.25" customHeight="1" x14ac:dyDescent="0.2">
      <c r="A257" s="29" t="s">
        <v>420</v>
      </c>
      <c r="B257" s="2" t="s">
        <v>3</v>
      </c>
      <c r="C257" s="3">
        <v>9.1</v>
      </c>
      <c r="D257" s="3">
        <v>9.1</v>
      </c>
      <c r="E257" s="3">
        <v>250.9</v>
      </c>
      <c r="F257" s="4">
        <f t="shared" si="75"/>
        <v>27.571428571428573</v>
      </c>
      <c r="G257" s="4">
        <f t="shared" si="76"/>
        <v>27.571428571428573</v>
      </c>
      <c r="H257" s="5"/>
    </row>
    <row r="258" spans="1:8" s="6" customFormat="1" ht="33" customHeight="1" x14ac:dyDescent="0.2">
      <c r="A258" s="29" t="s">
        <v>169</v>
      </c>
      <c r="B258" s="2" t="s">
        <v>3</v>
      </c>
      <c r="C258" s="3">
        <v>150</v>
      </c>
      <c r="D258" s="3">
        <v>150</v>
      </c>
      <c r="E258" s="3">
        <v>171.2</v>
      </c>
      <c r="F258" s="4">
        <f t="shared" si="75"/>
        <v>1.1413333333333333</v>
      </c>
      <c r="G258" s="4">
        <f t="shared" si="76"/>
        <v>1.1413333333333333</v>
      </c>
      <c r="H258" s="5"/>
    </row>
    <row r="259" spans="1:8" s="6" customFormat="1" ht="31.5" customHeight="1" x14ac:dyDescent="0.2">
      <c r="A259" s="29" t="s">
        <v>759</v>
      </c>
      <c r="B259" s="2" t="s">
        <v>3</v>
      </c>
      <c r="C259" s="3">
        <v>0</v>
      </c>
      <c r="D259" s="3">
        <v>0</v>
      </c>
      <c r="E259" s="3">
        <v>0.7</v>
      </c>
      <c r="F259" s="4">
        <v>0</v>
      </c>
      <c r="G259" s="4">
        <v>0</v>
      </c>
      <c r="H259" s="5"/>
    </row>
    <row r="260" spans="1:8" s="6" customFormat="1" ht="32.25" customHeight="1" x14ac:dyDescent="0.2">
      <c r="A260" s="29" t="s">
        <v>306</v>
      </c>
      <c r="B260" s="2" t="s">
        <v>3</v>
      </c>
      <c r="C260" s="3">
        <v>12.2</v>
      </c>
      <c r="D260" s="3">
        <v>12.2</v>
      </c>
      <c r="E260" s="3">
        <v>12.2</v>
      </c>
      <c r="F260" s="4">
        <f t="shared" si="75"/>
        <v>1</v>
      </c>
      <c r="G260" s="4">
        <f t="shared" si="76"/>
        <v>1</v>
      </c>
      <c r="H260" s="5"/>
    </row>
    <row r="261" spans="1:8" s="22" customFormat="1" ht="32.25" customHeight="1" x14ac:dyDescent="0.2">
      <c r="A261" s="28" t="s">
        <v>262</v>
      </c>
      <c r="B261" s="7" t="s">
        <v>3</v>
      </c>
      <c r="C261" s="3">
        <v>227.7</v>
      </c>
      <c r="D261" s="3">
        <v>227.7</v>
      </c>
      <c r="E261" s="3">
        <v>382.9</v>
      </c>
      <c r="F261" s="4">
        <f t="shared" si="75"/>
        <v>1.6815985946420728</v>
      </c>
      <c r="G261" s="4">
        <f t="shared" si="76"/>
        <v>1.6815985946420728</v>
      </c>
      <c r="H261" s="5"/>
    </row>
    <row r="262" spans="1:8" s="22" customFormat="1" ht="32.25" customHeight="1" x14ac:dyDescent="0.2">
      <c r="A262" s="8" t="s">
        <v>170</v>
      </c>
      <c r="B262" s="23" t="s">
        <v>171</v>
      </c>
      <c r="C262" s="10">
        <f>C263+C273</f>
        <v>19740.2</v>
      </c>
      <c r="D262" s="10">
        <f>D263+D273</f>
        <v>19740.2</v>
      </c>
      <c r="E262" s="10">
        <f>E263+E273</f>
        <v>109920.5</v>
      </c>
      <c r="F262" s="11">
        <f t="shared" si="75"/>
        <v>5.5683579700306982</v>
      </c>
      <c r="G262" s="11">
        <f t="shared" si="76"/>
        <v>5.5683579700306982</v>
      </c>
      <c r="H262" s="5"/>
    </row>
    <row r="263" spans="1:8" s="6" customFormat="1" ht="69.75" customHeight="1" x14ac:dyDescent="0.2">
      <c r="A263" s="8" t="s">
        <v>172</v>
      </c>
      <c r="B263" s="20" t="s">
        <v>239</v>
      </c>
      <c r="C263" s="10">
        <f t="shared" ref="C263:D263" si="77">C264</f>
        <v>10365.6</v>
      </c>
      <c r="D263" s="10">
        <f t="shared" si="77"/>
        <v>10365.6</v>
      </c>
      <c r="E263" s="10">
        <f>E264</f>
        <v>62372.299999999996</v>
      </c>
      <c r="F263" s="11">
        <f t="shared" si="75"/>
        <v>6.0172397159836377</v>
      </c>
      <c r="G263" s="11">
        <f t="shared" si="76"/>
        <v>6.0172397159836377</v>
      </c>
      <c r="H263" s="5"/>
    </row>
    <row r="264" spans="1:8" s="6" customFormat="1" ht="85.5" customHeight="1" x14ac:dyDescent="0.2">
      <c r="A264" s="1" t="s">
        <v>173</v>
      </c>
      <c r="B264" s="2" t="s">
        <v>270</v>
      </c>
      <c r="C264" s="3">
        <f>C265+C271</f>
        <v>10365.6</v>
      </c>
      <c r="D264" s="3">
        <f t="shared" ref="D264" si="78">D265+D271</f>
        <v>10365.6</v>
      </c>
      <c r="E264" s="3">
        <f>E265+E271</f>
        <v>62372.299999999996</v>
      </c>
      <c r="F264" s="4">
        <f t="shared" si="75"/>
        <v>6.0172397159836377</v>
      </c>
      <c r="G264" s="4">
        <f t="shared" si="76"/>
        <v>6.0172397159836377</v>
      </c>
      <c r="H264" s="5"/>
    </row>
    <row r="265" spans="1:8" s="6" customFormat="1" ht="82.5" customHeight="1" x14ac:dyDescent="0.2">
      <c r="A265" s="1" t="s">
        <v>365</v>
      </c>
      <c r="B265" s="7" t="s">
        <v>307</v>
      </c>
      <c r="C265" s="3">
        <f>C266+C267+C270+C269+C268</f>
        <v>6929.3</v>
      </c>
      <c r="D265" s="3">
        <f>D266+D267+D270+D269+D268</f>
        <v>6929.3</v>
      </c>
      <c r="E265" s="3">
        <f>E266+E267+E268+E269+E270</f>
        <v>15070.1</v>
      </c>
      <c r="F265" s="4">
        <f t="shared" si="75"/>
        <v>2.1748372851514581</v>
      </c>
      <c r="G265" s="4">
        <f t="shared" si="76"/>
        <v>2.1748372851514581</v>
      </c>
      <c r="H265" s="5"/>
    </row>
    <row r="266" spans="1:8" s="6" customFormat="1" ht="81.75" customHeight="1" x14ac:dyDescent="0.2">
      <c r="A266" s="1" t="s">
        <v>351</v>
      </c>
      <c r="B266" s="7" t="s">
        <v>307</v>
      </c>
      <c r="C266" s="3">
        <v>100</v>
      </c>
      <c r="D266" s="3">
        <v>100</v>
      </c>
      <c r="E266" s="3">
        <v>22.4</v>
      </c>
      <c r="F266" s="4">
        <f t="shared" si="75"/>
        <v>0.22399999999999998</v>
      </c>
      <c r="G266" s="4">
        <f t="shared" si="76"/>
        <v>0.22399999999999998</v>
      </c>
      <c r="H266" s="5"/>
    </row>
    <row r="267" spans="1:8" s="6" customFormat="1" ht="83.25" customHeight="1" x14ac:dyDescent="0.2">
      <c r="A267" s="1" t="s">
        <v>372</v>
      </c>
      <c r="B267" s="7" t="s">
        <v>307</v>
      </c>
      <c r="C267" s="3">
        <v>6700</v>
      </c>
      <c r="D267" s="3">
        <v>6700</v>
      </c>
      <c r="E267" s="3">
        <v>10150.1</v>
      </c>
      <c r="F267" s="4">
        <f t="shared" si="75"/>
        <v>1.5149402985074627</v>
      </c>
      <c r="G267" s="4">
        <f t="shared" si="76"/>
        <v>1.5149402985074627</v>
      </c>
      <c r="H267" s="5"/>
    </row>
    <row r="268" spans="1:8" s="6" customFormat="1" ht="83.25" customHeight="1" x14ac:dyDescent="0.2">
      <c r="A268" s="1" t="s">
        <v>819</v>
      </c>
      <c r="B268" s="7" t="s">
        <v>307</v>
      </c>
      <c r="C268" s="3">
        <v>0</v>
      </c>
      <c r="D268" s="3">
        <v>0</v>
      </c>
      <c r="E268" s="3">
        <v>4603.7</v>
      </c>
      <c r="F268" s="4">
        <v>0</v>
      </c>
      <c r="G268" s="4">
        <v>0</v>
      </c>
      <c r="H268" s="5"/>
    </row>
    <row r="269" spans="1:8" s="6" customFormat="1" ht="84" customHeight="1" x14ac:dyDescent="0.2">
      <c r="A269" s="1" t="s">
        <v>763</v>
      </c>
      <c r="B269" s="7" t="s">
        <v>307</v>
      </c>
      <c r="C269" s="3">
        <v>14.8</v>
      </c>
      <c r="D269" s="3">
        <v>14.8</v>
      </c>
      <c r="E269" s="3">
        <v>140.1</v>
      </c>
      <c r="F269" s="4">
        <f t="shared" si="75"/>
        <v>9.4662162162162158</v>
      </c>
      <c r="G269" s="4">
        <f t="shared" si="76"/>
        <v>9.4662162162162158</v>
      </c>
      <c r="H269" s="5"/>
    </row>
    <row r="270" spans="1:8" s="22" customFormat="1" ht="85.5" customHeight="1" x14ac:dyDescent="0.2">
      <c r="A270" s="1" t="s">
        <v>315</v>
      </c>
      <c r="B270" s="24" t="s">
        <v>307</v>
      </c>
      <c r="C270" s="3">
        <v>114.5</v>
      </c>
      <c r="D270" s="3">
        <v>114.5</v>
      </c>
      <c r="E270" s="3">
        <v>153.80000000000001</v>
      </c>
      <c r="F270" s="4">
        <f t="shared" ref="F270:F336" si="79">E270/C270</f>
        <v>1.343231441048035</v>
      </c>
      <c r="G270" s="4">
        <f t="shared" ref="G270:G336" si="80">E270/D270</f>
        <v>1.343231441048035</v>
      </c>
      <c r="H270" s="5"/>
    </row>
    <row r="271" spans="1:8" s="6" customFormat="1" ht="82.5" customHeight="1" x14ac:dyDescent="0.2">
      <c r="A271" s="1" t="s">
        <v>352</v>
      </c>
      <c r="B271" s="2" t="s">
        <v>240</v>
      </c>
      <c r="C271" s="3">
        <f>C272</f>
        <v>3436.3</v>
      </c>
      <c r="D271" s="3">
        <f t="shared" ref="D271:E271" si="81">D272</f>
        <v>3436.3</v>
      </c>
      <c r="E271" s="3">
        <f t="shared" si="81"/>
        <v>47302.2</v>
      </c>
      <c r="F271" s="4">
        <f t="shared" si="79"/>
        <v>13.76544539184588</v>
      </c>
      <c r="G271" s="4">
        <f t="shared" si="80"/>
        <v>13.76544539184588</v>
      </c>
      <c r="H271" s="5"/>
    </row>
    <row r="272" spans="1:8" s="6" customFormat="1" ht="85.5" customHeight="1" x14ac:dyDescent="0.2">
      <c r="A272" s="1" t="s">
        <v>174</v>
      </c>
      <c r="B272" s="2" t="s">
        <v>240</v>
      </c>
      <c r="C272" s="3">
        <v>3436.3</v>
      </c>
      <c r="D272" s="3">
        <v>3436.3</v>
      </c>
      <c r="E272" s="3">
        <v>47302.2</v>
      </c>
      <c r="F272" s="4">
        <f t="shared" si="79"/>
        <v>13.76544539184588</v>
      </c>
      <c r="G272" s="4">
        <f t="shared" si="80"/>
        <v>13.76544539184588</v>
      </c>
      <c r="H272" s="5"/>
    </row>
    <row r="273" spans="1:8" s="6" customFormat="1" ht="34.5" customHeight="1" x14ac:dyDescent="0.2">
      <c r="A273" s="8" t="s">
        <v>175</v>
      </c>
      <c r="B273" s="20" t="s">
        <v>241</v>
      </c>
      <c r="C273" s="10">
        <f t="shared" ref="C273:D274" si="82">C274</f>
        <v>9374.6</v>
      </c>
      <c r="D273" s="10">
        <f t="shared" si="82"/>
        <v>9374.6</v>
      </c>
      <c r="E273" s="10">
        <f>E274</f>
        <v>47548.2</v>
      </c>
      <c r="F273" s="11">
        <f t="shared" si="79"/>
        <v>5.0720244063746716</v>
      </c>
      <c r="G273" s="11">
        <f t="shared" si="80"/>
        <v>5.0720244063746716</v>
      </c>
      <c r="H273" s="5"/>
    </row>
    <row r="274" spans="1:8" s="6" customFormat="1" ht="43.5" customHeight="1" x14ac:dyDescent="0.2">
      <c r="A274" s="1" t="s">
        <v>176</v>
      </c>
      <c r="B274" s="2" t="s">
        <v>177</v>
      </c>
      <c r="C274" s="3">
        <f t="shared" si="82"/>
        <v>9374.6</v>
      </c>
      <c r="D274" s="3">
        <f t="shared" si="82"/>
        <v>9374.6</v>
      </c>
      <c r="E274" s="3">
        <f>E275</f>
        <v>47548.2</v>
      </c>
      <c r="F274" s="4">
        <f t="shared" si="79"/>
        <v>5.0720244063746716</v>
      </c>
      <c r="G274" s="4">
        <f t="shared" si="80"/>
        <v>5.0720244063746716</v>
      </c>
      <c r="H274" s="5"/>
    </row>
    <row r="275" spans="1:8" s="22" customFormat="1" ht="46.5" customHeight="1" x14ac:dyDescent="0.2">
      <c r="A275" s="28" t="s">
        <v>178</v>
      </c>
      <c r="B275" s="7" t="s">
        <v>2</v>
      </c>
      <c r="C275" s="3">
        <v>9374.6</v>
      </c>
      <c r="D275" s="3">
        <v>9374.6</v>
      </c>
      <c r="E275" s="3">
        <v>47548.2</v>
      </c>
      <c r="F275" s="4">
        <f t="shared" si="79"/>
        <v>5.0720244063746716</v>
      </c>
      <c r="G275" s="4">
        <f t="shared" si="80"/>
        <v>5.0720244063746716</v>
      </c>
      <c r="H275" s="5"/>
    </row>
    <row r="276" spans="1:8" s="22" customFormat="1" ht="17.25" customHeight="1" x14ac:dyDescent="0.2">
      <c r="A276" s="19" t="s">
        <v>179</v>
      </c>
      <c r="B276" s="20" t="s">
        <v>180</v>
      </c>
      <c r="C276" s="10">
        <f t="shared" ref="C276:D277" si="83">C277</f>
        <v>229.10000000000002</v>
      </c>
      <c r="D276" s="10">
        <f t="shared" si="83"/>
        <v>229.10000000000002</v>
      </c>
      <c r="E276" s="10">
        <f t="shared" ref="E276:E277" si="84">E277</f>
        <v>292.39999999999998</v>
      </c>
      <c r="F276" s="11">
        <f t="shared" si="79"/>
        <v>1.2762985595809688</v>
      </c>
      <c r="G276" s="11">
        <f t="shared" si="80"/>
        <v>1.2762985595809688</v>
      </c>
      <c r="H276" s="5"/>
    </row>
    <row r="277" spans="1:8" s="6" customFormat="1" ht="33.75" customHeight="1" x14ac:dyDescent="0.2">
      <c r="A277" s="19" t="s">
        <v>181</v>
      </c>
      <c r="B277" s="20" t="s">
        <v>319</v>
      </c>
      <c r="C277" s="10">
        <f t="shared" si="83"/>
        <v>229.10000000000002</v>
      </c>
      <c r="D277" s="10">
        <f t="shared" si="83"/>
        <v>229.10000000000002</v>
      </c>
      <c r="E277" s="10">
        <f t="shared" si="84"/>
        <v>292.39999999999998</v>
      </c>
      <c r="F277" s="11">
        <f t="shared" si="79"/>
        <v>1.2762985595809688</v>
      </c>
      <c r="G277" s="11">
        <f t="shared" si="80"/>
        <v>1.2762985595809688</v>
      </c>
      <c r="H277" s="5"/>
    </row>
    <row r="278" spans="1:8" s="6" customFormat="1" ht="34.5" customHeight="1" x14ac:dyDescent="0.2">
      <c r="A278" s="28" t="s">
        <v>316</v>
      </c>
      <c r="B278" s="7" t="s">
        <v>1</v>
      </c>
      <c r="C278" s="3">
        <f>C279+C280</f>
        <v>229.10000000000002</v>
      </c>
      <c r="D278" s="3">
        <f>D279+D280</f>
        <v>229.10000000000002</v>
      </c>
      <c r="E278" s="3">
        <f t="shared" ref="E278" si="85">E279+E280</f>
        <v>292.39999999999998</v>
      </c>
      <c r="F278" s="4">
        <f t="shared" si="79"/>
        <v>1.2762985595809688</v>
      </c>
      <c r="G278" s="4">
        <f t="shared" si="80"/>
        <v>1.2762985595809688</v>
      </c>
      <c r="H278" s="5"/>
    </row>
    <row r="279" spans="1:8" s="6" customFormat="1" ht="34.5" customHeight="1" x14ac:dyDescent="0.2">
      <c r="A279" s="28" t="s">
        <v>353</v>
      </c>
      <c r="B279" s="7" t="s">
        <v>1</v>
      </c>
      <c r="C279" s="3">
        <v>8.3000000000000007</v>
      </c>
      <c r="D279" s="3">
        <v>8.3000000000000007</v>
      </c>
      <c r="E279" s="3">
        <v>79.5</v>
      </c>
      <c r="F279" s="4">
        <f t="shared" si="79"/>
        <v>9.5783132530120465</v>
      </c>
      <c r="G279" s="4">
        <f t="shared" si="80"/>
        <v>9.5783132530120465</v>
      </c>
      <c r="H279" s="5"/>
    </row>
    <row r="280" spans="1:8" s="22" customFormat="1" ht="33" customHeight="1" x14ac:dyDescent="0.2">
      <c r="A280" s="28" t="s">
        <v>182</v>
      </c>
      <c r="B280" s="7" t="s">
        <v>1</v>
      </c>
      <c r="C280" s="3">
        <v>220.8</v>
      </c>
      <c r="D280" s="3">
        <v>220.8</v>
      </c>
      <c r="E280" s="3">
        <v>212.9</v>
      </c>
      <c r="F280" s="4">
        <f t="shared" si="79"/>
        <v>0.96422101449275355</v>
      </c>
      <c r="G280" s="4">
        <f t="shared" si="80"/>
        <v>0.96422101449275355</v>
      </c>
      <c r="H280" s="5"/>
    </row>
    <row r="281" spans="1:8" s="6" customFormat="1" ht="18.75" customHeight="1" x14ac:dyDescent="0.2">
      <c r="A281" s="19" t="s">
        <v>183</v>
      </c>
      <c r="B281" s="20" t="s">
        <v>184</v>
      </c>
      <c r="C281" s="10">
        <f>C282+C412+C419+C466+C511</f>
        <v>1504152.0999999994</v>
      </c>
      <c r="D281" s="10">
        <f>D282+D412+D419+D466+D511</f>
        <v>1513090.4999999995</v>
      </c>
      <c r="E281" s="10">
        <f>E282+E412+E419+E466+E511</f>
        <v>2044147.4999999998</v>
      </c>
      <c r="F281" s="11">
        <f t="shared" si="79"/>
        <v>1.3590031885738154</v>
      </c>
      <c r="G281" s="11">
        <f t="shared" si="80"/>
        <v>1.3509750408187748</v>
      </c>
      <c r="H281" s="5"/>
    </row>
    <row r="282" spans="1:8" s="6" customFormat="1" ht="33.75" customHeight="1" x14ac:dyDescent="0.2">
      <c r="A282" s="8" t="s">
        <v>421</v>
      </c>
      <c r="B282" s="9" t="s">
        <v>422</v>
      </c>
      <c r="C282" s="10">
        <f>C283+C288+C294+C304+C312+C321+C323+C325+C331+C344+C349+C358+C370+C374+C377+C381+C394+C405+C409</f>
        <v>1319368.2999999996</v>
      </c>
      <c r="D282" s="10">
        <f>D283+D288+D294+D304+D312+D321+D323+D325+D331+D344+D349+D358+D370+D374+D377+D381+D394+D405+D409</f>
        <v>1450203.2999999996</v>
      </c>
      <c r="E282" s="10">
        <f>E283+E288+E294+E304+E312+E321+E323+E325+E331+E344+E349+E358+E370+E374+E377+E381+E393+E394+E405+E409</f>
        <v>1889488.9</v>
      </c>
      <c r="F282" s="11">
        <f t="shared" si="79"/>
        <v>1.4321163393117755</v>
      </c>
      <c r="G282" s="11">
        <f t="shared" si="80"/>
        <v>1.3029131156990199</v>
      </c>
      <c r="H282" s="5"/>
    </row>
    <row r="283" spans="1:8" s="6" customFormat="1" ht="48" customHeight="1" x14ac:dyDescent="0.2">
      <c r="A283" s="1" t="s">
        <v>724</v>
      </c>
      <c r="B283" s="2" t="s">
        <v>725</v>
      </c>
      <c r="C283" s="3">
        <f>C284</f>
        <v>963</v>
      </c>
      <c r="D283" s="3">
        <f t="shared" ref="D283:E283" si="86">D284</f>
        <v>963</v>
      </c>
      <c r="E283" s="3">
        <f t="shared" si="86"/>
        <v>1117</v>
      </c>
      <c r="F283" s="4">
        <f t="shared" si="79"/>
        <v>1.1599169262720666</v>
      </c>
      <c r="G283" s="4">
        <f t="shared" si="80"/>
        <v>1.1599169262720666</v>
      </c>
      <c r="H283" s="5"/>
    </row>
    <row r="284" spans="1:8" s="6" customFormat="1" ht="76.5" customHeight="1" x14ac:dyDescent="0.2">
      <c r="A284" s="1" t="s">
        <v>489</v>
      </c>
      <c r="B284" s="2" t="s">
        <v>423</v>
      </c>
      <c r="C284" s="3">
        <f>C285+C287+C286</f>
        <v>963</v>
      </c>
      <c r="D284" s="3">
        <f t="shared" ref="D284:E284" si="87">D285+D287+D286</f>
        <v>963</v>
      </c>
      <c r="E284" s="3">
        <f t="shared" si="87"/>
        <v>1117</v>
      </c>
      <c r="F284" s="4">
        <f t="shared" si="79"/>
        <v>1.1599169262720666</v>
      </c>
      <c r="G284" s="4">
        <f t="shared" si="80"/>
        <v>1.1599169262720666</v>
      </c>
      <c r="H284" s="5"/>
    </row>
    <row r="285" spans="1:8" s="6" customFormat="1" ht="72" customHeight="1" x14ac:dyDescent="0.2">
      <c r="A285" s="1" t="s">
        <v>550</v>
      </c>
      <c r="B285" s="2" t="s">
        <v>423</v>
      </c>
      <c r="C285" s="3">
        <v>138</v>
      </c>
      <c r="D285" s="3">
        <f>C285</f>
        <v>138</v>
      </c>
      <c r="E285" s="3">
        <v>296.39999999999998</v>
      </c>
      <c r="F285" s="4">
        <f t="shared" si="79"/>
        <v>2.1478260869565218</v>
      </c>
      <c r="G285" s="4">
        <f t="shared" si="80"/>
        <v>2.1478260869565218</v>
      </c>
      <c r="H285" s="5"/>
    </row>
    <row r="286" spans="1:8" s="6" customFormat="1" ht="72.75" customHeight="1" x14ac:dyDescent="0.2">
      <c r="A286" s="1" t="s">
        <v>764</v>
      </c>
      <c r="B286" s="2" t="s">
        <v>744</v>
      </c>
      <c r="C286" s="3">
        <v>25</v>
      </c>
      <c r="D286" s="3">
        <f>C286</f>
        <v>25</v>
      </c>
      <c r="E286" s="3">
        <v>80</v>
      </c>
      <c r="F286" s="4">
        <f t="shared" si="79"/>
        <v>3.2</v>
      </c>
      <c r="G286" s="4">
        <f t="shared" si="80"/>
        <v>3.2</v>
      </c>
      <c r="H286" s="5"/>
    </row>
    <row r="287" spans="1:8" s="6" customFormat="1" ht="72.75" customHeight="1" x14ac:dyDescent="0.2">
      <c r="A287" s="1" t="s">
        <v>551</v>
      </c>
      <c r="B287" s="2" t="s">
        <v>423</v>
      </c>
      <c r="C287" s="3">
        <v>800</v>
      </c>
      <c r="D287" s="3">
        <f t="shared" ref="D287:D348" si="88">C287</f>
        <v>800</v>
      </c>
      <c r="E287" s="3">
        <v>740.6</v>
      </c>
      <c r="F287" s="4">
        <f t="shared" si="79"/>
        <v>0.92575000000000007</v>
      </c>
      <c r="G287" s="4">
        <f t="shared" si="80"/>
        <v>0.92575000000000007</v>
      </c>
      <c r="H287" s="5"/>
    </row>
    <row r="288" spans="1:8" s="6" customFormat="1" ht="73.5" customHeight="1" x14ac:dyDescent="0.2">
      <c r="A288" s="1" t="s">
        <v>528</v>
      </c>
      <c r="B288" s="2" t="s">
        <v>534</v>
      </c>
      <c r="C288" s="3">
        <f>C289+C291</f>
        <v>3792.1</v>
      </c>
      <c r="D288" s="3">
        <f>D289+D291</f>
        <v>3792.1</v>
      </c>
      <c r="E288" s="3">
        <f t="shared" ref="E288" si="89">E289+E291</f>
        <v>3700.9</v>
      </c>
      <c r="F288" s="4">
        <f t="shared" si="79"/>
        <v>0.97595000131853071</v>
      </c>
      <c r="G288" s="4">
        <f t="shared" si="80"/>
        <v>0.97595000131853071</v>
      </c>
      <c r="H288" s="5"/>
    </row>
    <row r="289" spans="1:8" s="6" customFormat="1" ht="99.75" customHeight="1" x14ac:dyDescent="0.2">
      <c r="A289" s="1" t="s">
        <v>527</v>
      </c>
      <c r="B289" s="2" t="s">
        <v>512</v>
      </c>
      <c r="C289" s="3">
        <f>C290</f>
        <v>1</v>
      </c>
      <c r="D289" s="3">
        <f>D290</f>
        <v>1</v>
      </c>
      <c r="E289" s="3">
        <f t="shared" ref="E289" si="90">E290</f>
        <v>0</v>
      </c>
      <c r="F289" s="4">
        <f t="shared" si="79"/>
        <v>0</v>
      </c>
      <c r="G289" s="4">
        <f t="shared" si="80"/>
        <v>0</v>
      </c>
      <c r="H289" s="5"/>
    </row>
    <row r="290" spans="1:8" s="6" customFormat="1" ht="102" customHeight="1" x14ac:dyDescent="0.2">
      <c r="A290" s="1" t="s">
        <v>513</v>
      </c>
      <c r="B290" s="2" t="s">
        <v>512</v>
      </c>
      <c r="C290" s="3">
        <v>1</v>
      </c>
      <c r="D290" s="3">
        <f t="shared" si="88"/>
        <v>1</v>
      </c>
      <c r="E290" s="3">
        <v>0</v>
      </c>
      <c r="F290" s="4">
        <f t="shared" si="79"/>
        <v>0</v>
      </c>
      <c r="G290" s="4">
        <f t="shared" si="80"/>
        <v>0</v>
      </c>
      <c r="H290" s="5"/>
    </row>
    <row r="291" spans="1:8" s="6" customFormat="1" ht="83.25" customHeight="1" x14ac:dyDescent="0.2">
      <c r="A291" s="1" t="s">
        <v>490</v>
      </c>
      <c r="B291" s="2" t="s">
        <v>424</v>
      </c>
      <c r="C291" s="3">
        <f>SUM(C292:C293)</f>
        <v>3791.1</v>
      </c>
      <c r="D291" s="3">
        <f>SUM(D292:D293)</f>
        <v>3791.1</v>
      </c>
      <c r="E291" s="3">
        <f>SUM(E292:E293)</f>
        <v>3700.9</v>
      </c>
      <c r="F291" s="4">
        <f t="shared" si="79"/>
        <v>0.97620743319880776</v>
      </c>
      <c r="G291" s="4">
        <f t="shared" si="80"/>
        <v>0.97620743319880776</v>
      </c>
      <c r="H291" s="5"/>
    </row>
    <row r="292" spans="1:8" s="6" customFormat="1" ht="84" customHeight="1" x14ac:dyDescent="0.2">
      <c r="A292" s="1" t="s">
        <v>552</v>
      </c>
      <c r="B292" s="2" t="s">
        <v>424</v>
      </c>
      <c r="C292" s="3">
        <v>91.1</v>
      </c>
      <c r="D292" s="3">
        <f t="shared" si="88"/>
        <v>91.1</v>
      </c>
      <c r="E292" s="3">
        <v>238</v>
      </c>
      <c r="F292" s="4">
        <f t="shared" si="79"/>
        <v>2.6125137211855107</v>
      </c>
      <c r="G292" s="4">
        <f t="shared" si="80"/>
        <v>2.6125137211855107</v>
      </c>
      <c r="H292" s="5"/>
    </row>
    <row r="293" spans="1:8" s="6" customFormat="1" ht="84" customHeight="1" x14ac:dyDescent="0.2">
      <c r="A293" s="1" t="s">
        <v>553</v>
      </c>
      <c r="B293" s="2" t="s">
        <v>424</v>
      </c>
      <c r="C293" s="3">
        <v>3700</v>
      </c>
      <c r="D293" s="3">
        <f t="shared" si="88"/>
        <v>3700</v>
      </c>
      <c r="E293" s="3">
        <v>3462.9</v>
      </c>
      <c r="F293" s="4">
        <f t="shared" si="79"/>
        <v>0.93591891891891899</v>
      </c>
      <c r="G293" s="4">
        <f t="shared" si="80"/>
        <v>0.93591891891891899</v>
      </c>
      <c r="H293" s="5"/>
    </row>
    <row r="294" spans="1:8" s="6" customFormat="1" ht="46.5" customHeight="1" x14ac:dyDescent="0.2">
      <c r="A294" s="1" t="s">
        <v>426</v>
      </c>
      <c r="B294" s="2" t="s">
        <v>425</v>
      </c>
      <c r="C294" s="3">
        <f>C295+C300</f>
        <v>14859.199999999999</v>
      </c>
      <c r="D294" s="3">
        <f>D295+D300</f>
        <v>14409.199999999999</v>
      </c>
      <c r="E294" s="3">
        <f>E295+E300</f>
        <v>7371.9000000000005</v>
      </c>
      <c r="F294" s="4">
        <f t="shared" si="79"/>
        <v>0.4961168838160871</v>
      </c>
      <c r="G294" s="4">
        <f t="shared" si="80"/>
        <v>0.51161063764816928</v>
      </c>
      <c r="H294" s="5"/>
    </row>
    <row r="295" spans="1:8" s="6" customFormat="1" ht="87" customHeight="1" x14ac:dyDescent="0.2">
      <c r="A295" s="1" t="s">
        <v>554</v>
      </c>
      <c r="B295" s="2" t="s">
        <v>427</v>
      </c>
      <c r="C295" s="3">
        <f>SUM(C296:C299)</f>
        <v>9785.4</v>
      </c>
      <c r="D295" s="3">
        <f>SUM(D296:D299)</f>
        <v>9335.4</v>
      </c>
      <c r="E295" s="3">
        <f>SUM(E296:E299)</f>
        <v>3120.3</v>
      </c>
      <c r="F295" s="4">
        <f t="shared" si="79"/>
        <v>0.31887301489974862</v>
      </c>
      <c r="G295" s="4">
        <f t="shared" si="80"/>
        <v>0.33424384600552737</v>
      </c>
      <c r="H295" s="5"/>
    </row>
    <row r="296" spans="1:8" s="6" customFormat="1" ht="84.75" customHeight="1" x14ac:dyDescent="0.2">
      <c r="A296" s="1" t="s">
        <v>555</v>
      </c>
      <c r="B296" s="2" t="s">
        <v>427</v>
      </c>
      <c r="C296" s="3">
        <v>820</v>
      </c>
      <c r="D296" s="3">
        <f t="shared" si="88"/>
        <v>820</v>
      </c>
      <c r="E296" s="3">
        <v>592</v>
      </c>
      <c r="F296" s="4">
        <f t="shared" si="79"/>
        <v>0.7219512195121951</v>
      </c>
      <c r="G296" s="4">
        <f t="shared" si="80"/>
        <v>0.7219512195121951</v>
      </c>
      <c r="H296" s="5"/>
    </row>
    <row r="297" spans="1:8" s="6" customFormat="1" ht="85.5" customHeight="1" x14ac:dyDescent="0.2">
      <c r="A297" s="1" t="s">
        <v>556</v>
      </c>
      <c r="B297" s="2" t="s">
        <v>427</v>
      </c>
      <c r="C297" s="3">
        <v>5715.4</v>
      </c>
      <c r="D297" s="3">
        <f t="shared" si="88"/>
        <v>5715.4</v>
      </c>
      <c r="E297" s="3">
        <v>33.299999999999997</v>
      </c>
      <c r="F297" s="4">
        <f t="shared" si="79"/>
        <v>5.8263638590474853E-3</v>
      </c>
      <c r="G297" s="4">
        <f t="shared" si="80"/>
        <v>5.8263638590474853E-3</v>
      </c>
      <c r="H297" s="5"/>
    </row>
    <row r="298" spans="1:8" s="6" customFormat="1" ht="85.5" customHeight="1" x14ac:dyDescent="0.2">
      <c r="A298" s="1" t="s">
        <v>798</v>
      </c>
      <c r="B298" s="2" t="s">
        <v>799</v>
      </c>
      <c r="C298" s="3">
        <v>0</v>
      </c>
      <c r="D298" s="3">
        <f t="shared" si="88"/>
        <v>0</v>
      </c>
      <c r="E298" s="3">
        <v>-3</v>
      </c>
      <c r="F298" s="4">
        <v>0</v>
      </c>
      <c r="G298" s="4">
        <v>0</v>
      </c>
      <c r="H298" s="5"/>
    </row>
    <row r="299" spans="1:8" s="6" customFormat="1" ht="87" customHeight="1" x14ac:dyDescent="0.2">
      <c r="A299" s="1" t="s">
        <v>557</v>
      </c>
      <c r="B299" s="2" t="s">
        <v>427</v>
      </c>
      <c r="C299" s="3">
        <v>3250</v>
      </c>
      <c r="D299" s="3">
        <v>2800</v>
      </c>
      <c r="E299" s="3">
        <v>2498</v>
      </c>
      <c r="F299" s="4">
        <f t="shared" si="79"/>
        <v>0.76861538461538459</v>
      </c>
      <c r="G299" s="4">
        <f t="shared" si="80"/>
        <v>0.89214285714285713</v>
      </c>
      <c r="H299" s="5"/>
    </row>
    <row r="300" spans="1:8" s="6" customFormat="1" ht="74.25" customHeight="1" x14ac:dyDescent="0.2">
      <c r="A300" s="1" t="s">
        <v>558</v>
      </c>
      <c r="B300" s="2" t="s">
        <v>428</v>
      </c>
      <c r="C300" s="3">
        <f>SUM(C301:C303)</f>
        <v>5073.7999999999993</v>
      </c>
      <c r="D300" s="3">
        <f>SUM(D301:D303)</f>
        <v>5073.7999999999993</v>
      </c>
      <c r="E300" s="3">
        <f t="shared" ref="E300" si="91">SUM(E301:E303)</f>
        <v>4251.6000000000004</v>
      </c>
      <c r="F300" s="4">
        <f t="shared" si="79"/>
        <v>0.83795183097481196</v>
      </c>
      <c r="G300" s="4">
        <f t="shared" si="80"/>
        <v>0.83795183097481196</v>
      </c>
      <c r="H300" s="5"/>
    </row>
    <row r="301" spans="1:8" s="6" customFormat="1" ht="72" customHeight="1" x14ac:dyDescent="0.2">
      <c r="A301" s="1" t="s">
        <v>559</v>
      </c>
      <c r="B301" s="2" t="s">
        <v>514</v>
      </c>
      <c r="C301" s="3">
        <v>50</v>
      </c>
      <c r="D301" s="3">
        <f t="shared" si="88"/>
        <v>50</v>
      </c>
      <c r="E301" s="3">
        <v>12.5</v>
      </c>
      <c r="F301" s="4">
        <f t="shared" si="79"/>
        <v>0.25</v>
      </c>
      <c r="G301" s="4">
        <f t="shared" si="80"/>
        <v>0.25</v>
      </c>
      <c r="H301" s="5"/>
    </row>
    <row r="302" spans="1:8" s="6" customFormat="1" ht="74.25" customHeight="1" x14ac:dyDescent="0.2">
      <c r="A302" s="1" t="s">
        <v>561</v>
      </c>
      <c r="B302" s="2" t="s">
        <v>428</v>
      </c>
      <c r="C302" s="3">
        <v>39.4</v>
      </c>
      <c r="D302" s="3">
        <f t="shared" si="88"/>
        <v>39.4</v>
      </c>
      <c r="E302" s="3">
        <v>83.3</v>
      </c>
      <c r="F302" s="4">
        <f t="shared" si="79"/>
        <v>2.1142131979695433</v>
      </c>
      <c r="G302" s="4">
        <f t="shared" si="80"/>
        <v>2.1142131979695433</v>
      </c>
      <c r="H302" s="5"/>
    </row>
    <row r="303" spans="1:8" s="6" customFormat="1" ht="72" customHeight="1" x14ac:dyDescent="0.2">
      <c r="A303" s="1" t="s">
        <v>560</v>
      </c>
      <c r="B303" s="2" t="s">
        <v>428</v>
      </c>
      <c r="C303" s="3">
        <v>4984.3999999999996</v>
      </c>
      <c r="D303" s="3">
        <f t="shared" si="88"/>
        <v>4984.3999999999996</v>
      </c>
      <c r="E303" s="3">
        <v>4155.8</v>
      </c>
      <c r="F303" s="4">
        <f t="shared" si="79"/>
        <v>0.83376133536634311</v>
      </c>
      <c r="G303" s="4">
        <f t="shared" si="80"/>
        <v>0.83376133536634311</v>
      </c>
      <c r="H303" s="5"/>
    </row>
    <row r="304" spans="1:8" s="6" customFormat="1" ht="61.5" customHeight="1" x14ac:dyDescent="0.2">
      <c r="A304" s="1" t="s">
        <v>430</v>
      </c>
      <c r="B304" s="2" t="s">
        <v>429</v>
      </c>
      <c r="C304" s="3">
        <f>C305+C309</f>
        <v>16363.9</v>
      </c>
      <c r="D304" s="3">
        <f>D305+D309</f>
        <v>16363.9</v>
      </c>
      <c r="E304" s="3">
        <f>E305+E309</f>
        <v>6440.3</v>
      </c>
      <c r="F304" s="4">
        <f t="shared" si="79"/>
        <v>0.39356754807839212</v>
      </c>
      <c r="G304" s="4">
        <f t="shared" si="80"/>
        <v>0.39356754807839212</v>
      </c>
      <c r="H304" s="5"/>
    </row>
    <row r="305" spans="1:8" s="6" customFormat="1" ht="84.75" customHeight="1" x14ac:dyDescent="0.2">
      <c r="A305" s="1" t="s">
        <v>565</v>
      </c>
      <c r="B305" s="2" t="s">
        <v>431</v>
      </c>
      <c r="C305" s="3">
        <f>SUM(C306:C308)</f>
        <v>13862.9</v>
      </c>
      <c r="D305" s="3">
        <f>SUM(D306:D308)</f>
        <v>13862.9</v>
      </c>
      <c r="E305" s="3">
        <f t="shared" ref="E305" si="92">SUM(E306:E308)</f>
        <v>4487.5</v>
      </c>
      <c r="F305" s="4">
        <f t="shared" si="79"/>
        <v>0.32370571813978316</v>
      </c>
      <c r="G305" s="4">
        <f t="shared" si="80"/>
        <v>0.32370571813978316</v>
      </c>
      <c r="H305" s="5"/>
    </row>
    <row r="306" spans="1:8" s="6" customFormat="1" ht="84.75" customHeight="1" x14ac:dyDescent="0.2">
      <c r="A306" s="1" t="s">
        <v>563</v>
      </c>
      <c r="B306" s="2" t="s">
        <v>515</v>
      </c>
      <c r="C306" s="3">
        <v>2</v>
      </c>
      <c r="D306" s="3">
        <f t="shared" si="88"/>
        <v>2</v>
      </c>
      <c r="E306" s="3">
        <v>-6.2</v>
      </c>
      <c r="F306" s="4">
        <f t="shared" si="79"/>
        <v>-3.1</v>
      </c>
      <c r="G306" s="4">
        <f t="shared" si="80"/>
        <v>-3.1</v>
      </c>
      <c r="H306" s="5"/>
    </row>
    <row r="307" spans="1:8" s="6" customFormat="1" ht="87" customHeight="1" x14ac:dyDescent="0.2">
      <c r="A307" s="1" t="s">
        <v>564</v>
      </c>
      <c r="B307" s="2" t="s">
        <v>431</v>
      </c>
      <c r="C307" s="3">
        <v>13860.9</v>
      </c>
      <c r="D307" s="3">
        <f t="shared" si="88"/>
        <v>13860.9</v>
      </c>
      <c r="E307" s="3">
        <v>4495.7</v>
      </c>
      <c r="F307" s="4">
        <f t="shared" si="79"/>
        <v>0.32434401806520502</v>
      </c>
      <c r="G307" s="4">
        <f t="shared" si="80"/>
        <v>0.32434401806520502</v>
      </c>
      <c r="H307" s="5"/>
    </row>
    <row r="308" spans="1:8" s="6" customFormat="1" ht="84.75" customHeight="1" x14ac:dyDescent="0.2">
      <c r="A308" s="1" t="s">
        <v>562</v>
      </c>
      <c r="B308" s="2" t="s">
        <v>431</v>
      </c>
      <c r="C308" s="3">
        <v>0</v>
      </c>
      <c r="D308" s="3">
        <f t="shared" si="88"/>
        <v>0</v>
      </c>
      <c r="E308" s="3">
        <v>-2</v>
      </c>
      <c r="F308" s="4">
        <v>0</v>
      </c>
      <c r="G308" s="4">
        <v>0</v>
      </c>
      <c r="H308" s="5"/>
    </row>
    <row r="309" spans="1:8" s="6" customFormat="1" ht="72.75" customHeight="1" x14ac:dyDescent="0.2">
      <c r="A309" s="1" t="s">
        <v>566</v>
      </c>
      <c r="B309" s="2" t="s">
        <v>432</v>
      </c>
      <c r="C309" s="3">
        <f>SUM(C310:C311)</f>
        <v>2501</v>
      </c>
      <c r="D309" s="3">
        <f>SUM(D310:D311)</f>
        <v>2501</v>
      </c>
      <c r="E309" s="3">
        <f>SUM(E310:E311)</f>
        <v>1952.8</v>
      </c>
      <c r="F309" s="4">
        <f t="shared" si="79"/>
        <v>0.78080767692922826</v>
      </c>
      <c r="G309" s="4">
        <f t="shared" si="80"/>
        <v>0.78080767692922826</v>
      </c>
      <c r="H309" s="5"/>
    </row>
    <row r="310" spans="1:8" s="6" customFormat="1" ht="72.75" customHeight="1" x14ac:dyDescent="0.2">
      <c r="A310" s="1" t="s">
        <v>568</v>
      </c>
      <c r="B310" s="2" t="s">
        <v>432</v>
      </c>
      <c r="C310" s="3">
        <v>1</v>
      </c>
      <c r="D310" s="3">
        <f t="shared" si="88"/>
        <v>1</v>
      </c>
      <c r="E310" s="3">
        <v>1</v>
      </c>
      <c r="F310" s="4">
        <f t="shared" si="79"/>
        <v>1</v>
      </c>
      <c r="G310" s="4">
        <f t="shared" si="80"/>
        <v>1</v>
      </c>
      <c r="H310" s="5"/>
    </row>
    <row r="311" spans="1:8" s="6" customFormat="1" ht="72.75" customHeight="1" x14ac:dyDescent="0.2">
      <c r="A311" s="1" t="s">
        <v>567</v>
      </c>
      <c r="B311" s="2" t="s">
        <v>432</v>
      </c>
      <c r="C311" s="3">
        <v>2500</v>
      </c>
      <c r="D311" s="3">
        <f t="shared" si="88"/>
        <v>2500</v>
      </c>
      <c r="E311" s="3">
        <v>1951.8</v>
      </c>
      <c r="F311" s="4">
        <f t="shared" si="79"/>
        <v>0.78071999999999997</v>
      </c>
      <c r="G311" s="4">
        <f t="shared" si="80"/>
        <v>0.78071999999999997</v>
      </c>
      <c r="H311" s="5"/>
    </row>
    <row r="312" spans="1:8" s="6" customFormat="1" ht="57.75" customHeight="1" x14ac:dyDescent="0.2">
      <c r="A312" s="1" t="s">
        <v>434</v>
      </c>
      <c r="B312" s="2" t="s">
        <v>433</v>
      </c>
      <c r="C312" s="3">
        <f>C313+C316</f>
        <v>7695</v>
      </c>
      <c r="D312" s="3">
        <f>D313+D316</f>
        <v>7695</v>
      </c>
      <c r="E312" s="3">
        <f>E313+E316</f>
        <v>15282.5</v>
      </c>
      <c r="F312" s="4">
        <f t="shared" si="79"/>
        <v>1.9860298895386614</v>
      </c>
      <c r="G312" s="4">
        <f t="shared" si="80"/>
        <v>1.9860298895386614</v>
      </c>
      <c r="H312" s="5"/>
    </row>
    <row r="313" spans="1:8" s="6" customFormat="1" ht="87.75" customHeight="1" x14ac:dyDescent="0.2">
      <c r="A313" s="1" t="s">
        <v>569</v>
      </c>
      <c r="B313" s="2" t="s">
        <v>435</v>
      </c>
      <c r="C313" s="3">
        <f>SUM(C314:C315)</f>
        <v>7595</v>
      </c>
      <c r="D313" s="3">
        <f>SUM(D314:D315)</f>
        <v>7595</v>
      </c>
      <c r="E313" s="3">
        <f t="shared" ref="E313" si="93">SUM(E314:E315)</f>
        <v>15205.8</v>
      </c>
      <c r="F313" s="4">
        <f t="shared" si="79"/>
        <v>2.0020803159973668</v>
      </c>
      <c r="G313" s="4">
        <f t="shared" si="80"/>
        <v>2.0020803159973668</v>
      </c>
      <c r="H313" s="5"/>
    </row>
    <row r="314" spans="1:8" s="6" customFormat="1" ht="85.5" customHeight="1" x14ac:dyDescent="0.2">
      <c r="A314" s="1" t="s">
        <v>570</v>
      </c>
      <c r="B314" s="2" t="s">
        <v>435</v>
      </c>
      <c r="C314" s="3">
        <v>7595</v>
      </c>
      <c r="D314" s="3">
        <f t="shared" si="88"/>
        <v>7595</v>
      </c>
      <c r="E314" s="3">
        <v>15212.3</v>
      </c>
      <c r="F314" s="4">
        <f t="shared" si="79"/>
        <v>2.002936142198815</v>
      </c>
      <c r="G314" s="4">
        <f t="shared" si="80"/>
        <v>2.002936142198815</v>
      </c>
      <c r="H314" s="5"/>
    </row>
    <row r="315" spans="1:8" s="6" customFormat="1" ht="86.25" customHeight="1" x14ac:dyDescent="0.2">
      <c r="A315" s="1" t="s">
        <v>571</v>
      </c>
      <c r="B315" s="2" t="s">
        <v>435</v>
      </c>
      <c r="C315" s="3">
        <v>0</v>
      </c>
      <c r="D315" s="3">
        <f t="shared" si="88"/>
        <v>0</v>
      </c>
      <c r="E315" s="3">
        <v>-6.5</v>
      </c>
      <c r="F315" s="4">
        <v>0</v>
      </c>
      <c r="G315" s="4">
        <v>0</v>
      </c>
      <c r="H315" s="5"/>
    </row>
    <row r="316" spans="1:8" s="6" customFormat="1" ht="71.25" customHeight="1" x14ac:dyDescent="0.2">
      <c r="A316" s="1" t="s">
        <v>572</v>
      </c>
      <c r="B316" s="2" t="s">
        <v>436</v>
      </c>
      <c r="C316" s="3">
        <f>C319+C317+C318</f>
        <v>100</v>
      </c>
      <c r="D316" s="3">
        <f>D319+D317+D318</f>
        <v>100</v>
      </c>
      <c r="E316" s="3">
        <f>E319+E317+E318</f>
        <v>76.7</v>
      </c>
      <c r="F316" s="4">
        <f t="shared" si="79"/>
        <v>0.76700000000000002</v>
      </c>
      <c r="G316" s="4">
        <f t="shared" si="80"/>
        <v>0.76700000000000002</v>
      </c>
      <c r="H316" s="5"/>
    </row>
    <row r="317" spans="1:8" s="6" customFormat="1" ht="73.5" customHeight="1" x14ac:dyDescent="0.2">
      <c r="A317" s="1" t="s">
        <v>765</v>
      </c>
      <c r="B317" s="2" t="s">
        <v>516</v>
      </c>
      <c r="C317" s="3">
        <v>0</v>
      </c>
      <c r="D317" s="3">
        <f t="shared" si="88"/>
        <v>0</v>
      </c>
      <c r="E317" s="3">
        <v>1</v>
      </c>
      <c r="F317" s="4">
        <v>0</v>
      </c>
      <c r="G317" s="4">
        <v>0</v>
      </c>
      <c r="H317" s="5"/>
    </row>
    <row r="318" spans="1:8" s="6" customFormat="1" ht="73.5" customHeight="1" x14ac:dyDescent="0.2">
      <c r="A318" s="1" t="s">
        <v>800</v>
      </c>
      <c r="B318" s="2" t="s">
        <v>516</v>
      </c>
      <c r="C318" s="3">
        <v>0</v>
      </c>
      <c r="D318" s="3">
        <f t="shared" si="88"/>
        <v>0</v>
      </c>
      <c r="E318" s="3">
        <v>4</v>
      </c>
      <c r="F318" s="4">
        <v>0</v>
      </c>
      <c r="G318" s="4">
        <v>0</v>
      </c>
      <c r="H318" s="5"/>
    </row>
    <row r="319" spans="1:8" s="6" customFormat="1" ht="70.5" customHeight="1" x14ac:dyDescent="0.2">
      <c r="A319" s="1" t="s">
        <v>573</v>
      </c>
      <c r="B319" s="2" t="s">
        <v>516</v>
      </c>
      <c r="C319" s="3">
        <v>100</v>
      </c>
      <c r="D319" s="3">
        <f t="shared" si="88"/>
        <v>100</v>
      </c>
      <c r="E319" s="3">
        <v>71.7</v>
      </c>
      <c r="F319" s="4">
        <f t="shared" si="79"/>
        <v>0.71700000000000008</v>
      </c>
      <c r="G319" s="4">
        <f t="shared" si="80"/>
        <v>0.71700000000000008</v>
      </c>
      <c r="H319" s="5"/>
    </row>
    <row r="320" spans="1:8" s="6" customFormat="1" ht="60.75" customHeight="1" x14ac:dyDescent="0.2">
      <c r="A320" s="1" t="s">
        <v>574</v>
      </c>
      <c r="B320" s="2" t="s">
        <v>535</v>
      </c>
      <c r="C320" s="3">
        <f>C321+C323</f>
        <v>27</v>
      </c>
      <c r="D320" s="3">
        <f>D321+D323</f>
        <v>27</v>
      </c>
      <c r="E320" s="3">
        <f t="shared" ref="E320" si="94">E321+E323</f>
        <v>32</v>
      </c>
      <c r="F320" s="4">
        <f t="shared" si="79"/>
        <v>1.1851851851851851</v>
      </c>
      <c r="G320" s="4">
        <f t="shared" si="80"/>
        <v>1.1851851851851851</v>
      </c>
      <c r="H320" s="5"/>
    </row>
    <row r="321" spans="1:9" s="6" customFormat="1" ht="86.25" customHeight="1" x14ac:dyDescent="0.2">
      <c r="A321" s="1" t="s">
        <v>491</v>
      </c>
      <c r="B321" s="2" t="s">
        <v>437</v>
      </c>
      <c r="C321" s="3">
        <f>C322</f>
        <v>18</v>
      </c>
      <c r="D321" s="3">
        <f>D322</f>
        <v>18</v>
      </c>
      <c r="E321" s="3">
        <f t="shared" ref="E321" si="95">E322</f>
        <v>18.5</v>
      </c>
      <c r="F321" s="4">
        <f t="shared" si="79"/>
        <v>1.0277777777777777</v>
      </c>
      <c r="G321" s="4">
        <f t="shared" si="80"/>
        <v>1.0277777777777777</v>
      </c>
      <c r="H321" s="5"/>
    </row>
    <row r="322" spans="1:9" s="6" customFormat="1" ht="84.75" customHeight="1" x14ac:dyDescent="0.2">
      <c r="A322" s="1" t="s">
        <v>575</v>
      </c>
      <c r="B322" s="2" t="s">
        <v>437</v>
      </c>
      <c r="C322" s="3">
        <v>18</v>
      </c>
      <c r="D322" s="3">
        <f t="shared" si="88"/>
        <v>18</v>
      </c>
      <c r="E322" s="3">
        <v>18.5</v>
      </c>
      <c r="F322" s="4">
        <f t="shared" si="79"/>
        <v>1.0277777777777777</v>
      </c>
      <c r="G322" s="4">
        <f t="shared" si="80"/>
        <v>1.0277777777777777</v>
      </c>
      <c r="H322" s="5"/>
    </row>
    <row r="323" spans="1:9" s="6" customFormat="1" ht="72" customHeight="1" x14ac:dyDescent="0.2">
      <c r="A323" s="1" t="s">
        <v>576</v>
      </c>
      <c r="B323" s="2" t="s">
        <v>517</v>
      </c>
      <c r="C323" s="3">
        <f>C324</f>
        <v>9</v>
      </c>
      <c r="D323" s="3">
        <f>D324</f>
        <v>9</v>
      </c>
      <c r="E323" s="3">
        <f t="shared" ref="E323" si="96">E324</f>
        <v>13.5</v>
      </c>
      <c r="F323" s="4">
        <f t="shared" si="79"/>
        <v>1.5</v>
      </c>
      <c r="G323" s="4">
        <f t="shared" si="80"/>
        <v>1.5</v>
      </c>
      <c r="H323" s="5"/>
    </row>
    <row r="324" spans="1:9" s="6" customFormat="1" ht="71.25" customHeight="1" x14ac:dyDescent="0.2">
      <c r="A324" s="1" t="s">
        <v>577</v>
      </c>
      <c r="B324" s="2" t="s">
        <v>517</v>
      </c>
      <c r="C324" s="3">
        <v>9</v>
      </c>
      <c r="D324" s="3">
        <f t="shared" si="88"/>
        <v>9</v>
      </c>
      <c r="E324" s="3">
        <v>13.5</v>
      </c>
      <c r="F324" s="4">
        <f t="shared" si="79"/>
        <v>1.5</v>
      </c>
      <c r="G324" s="4">
        <f t="shared" si="80"/>
        <v>1.5</v>
      </c>
      <c r="H324" s="5"/>
    </row>
    <row r="325" spans="1:9" s="6" customFormat="1" ht="45" customHeight="1" x14ac:dyDescent="0.2">
      <c r="A325" s="1" t="s">
        <v>438</v>
      </c>
      <c r="B325" s="2" t="s">
        <v>439</v>
      </c>
      <c r="C325" s="3">
        <f>C326+C328</f>
        <v>186</v>
      </c>
      <c r="D325" s="3">
        <f>D326+D328</f>
        <v>186</v>
      </c>
      <c r="E325" s="3">
        <f>E326+E328</f>
        <v>137.9</v>
      </c>
      <c r="F325" s="4">
        <f t="shared" si="79"/>
        <v>0.74139784946236564</v>
      </c>
      <c r="G325" s="4">
        <f t="shared" si="80"/>
        <v>0.74139784946236564</v>
      </c>
      <c r="H325" s="5"/>
    </row>
    <row r="326" spans="1:9" s="6" customFormat="1" ht="74.25" customHeight="1" x14ac:dyDescent="0.2">
      <c r="A326" s="1" t="s">
        <v>578</v>
      </c>
      <c r="B326" s="2" t="s">
        <v>440</v>
      </c>
      <c r="C326" s="3">
        <f>C327</f>
        <v>53</v>
      </c>
      <c r="D326" s="3">
        <f>D327</f>
        <v>53</v>
      </c>
      <c r="E326" s="3">
        <f t="shared" ref="E326" si="97">E327</f>
        <v>0</v>
      </c>
      <c r="F326" s="4">
        <f t="shared" si="79"/>
        <v>0</v>
      </c>
      <c r="G326" s="4">
        <f t="shared" si="80"/>
        <v>0</v>
      </c>
      <c r="H326" s="5"/>
    </row>
    <row r="327" spans="1:9" s="6" customFormat="1" ht="75.75" customHeight="1" x14ac:dyDescent="0.2">
      <c r="A327" s="1" t="s">
        <v>579</v>
      </c>
      <c r="B327" s="2" t="s">
        <v>440</v>
      </c>
      <c r="C327" s="3">
        <v>53</v>
      </c>
      <c r="D327" s="3">
        <f t="shared" si="88"/>
        <v>53</v>
      </c>
      <c r="E327" s="3">
        <v>0</v>
      </c>
      <c r="F327" s="4">
        <f t="shared" si="79"/>
        <v>0</v>
      </c>
      <c r="G327" s="4">
        <f t="shared" si="80"/>
        <v>0</v>
      </c>
      <c r="H327" s="5"/>
    </row>
    <row r="328" spans="1:9" s="6" customFormat="1" ht="68.25" customHeight="1" x14ac:dyDescent="0.2">
      <c r="A328" s="1" t="s">
        <v>580</v>
      </c>
      <c r="B328" s="2" t="s">
        <v>441</v>
      </c>
      <c r="C328" s="3">
        <f>C329+C330</f>
        <v>133</v>
      </c>
      <c r="D328" s="3">
        <f>D329+D330</f>
        <v>133</v>
      </c>
      <c r="E328" s="3">
        <f t="shared" ref="E328" si="98">E329+E330</f>
        <v>137.9</v>
      </c>
      <c r="F328" s="4">
        <f t="shared" si="79"/>
        <v>1.036842105263158</v>
      </c>
      <c r="G328" s="4">
        <f t="shared" si="80"/>
        <v>1.036842105263158</v>
      </c>
      <c r="H328" s="5"/>
    </row>
    <row r="329" spans="1:9" s="6" customFormat="1" ht="70.5" customHeight="1" x14ac:dyDescent="0.2">
      <c r="A329" s="1" t="s">
        <v>581</v>
      </c>
      <c r="B329" s="2" t="s">
        <v>441</v>
      </c>
      <c r="C329" s="3">
        <v>63</v>
      </c>
      <c r="D329" s="3">
        <f t="shared" si="88"/>
        <v>63</v>
      </c>
      <c r="E329" s="3">
        <v>58.4</v>
      </c>
      <c r="F329" s="4">
        <f t="shared" si="79"/>
        <v>0.92698412698412691</v>
      </c>
      <c r="G329" s="4">
        <f t="shared" si="80"/>
        <v>0.92698412698412691</v>
      </c>
      <c r="H329" s="5"/>
    </row>
    <row r="330" spans="1:9" s="6" customFormat="1" ht="70.5" customHeight="1" x14ac:dyDescent="0.2">
      <c r="A330" s="1" t="s">
        <v>582</v>
      </c>
      <c r="B330" s="2" t="s">
        <v>518</v>
      </c>
      <c r="C330" s="3">
        <v>70</v>
      </c>
      <c r="D330" s="3">
        <f t="shared" si="88"/>
        <v>70</v>
      </c>
      <c r="E330" s="3">
        <v>79.5</v>
      </c>
      <c r="F330" s="4">
        <f t="shared" si="79"/>
        <v>1.1357142857142857</v>
      </c>
      <c r="G330" s="4">
        <f t="shared" si="80"/>
        <v>1.1357142857142857</v>
      </c>
      <c r="H330" s="5"/>
    </row>
    <row r="331" spans="1:9" s="6" customFormat="1" ht="50.25" customHeight="1" x14ac:dyDescent="0.2">
      <c r="A331" s="1" t="s">
        <v>443</v>
      </c>
      <c r="B331" s="2" t="s">
        <v>442</v>
      </c>
      <c r="C331" s="3">
        <f>C332+C337+C340</f>
        <v>1196954.5999999999</v>
      </c>
      <c r="D331" s="3">
        <f>D332+D337+D340</f>
        <v>1328154.5999999999</v>
      </c>
      <c r="E331" s="3">
        <f>E332+E337+E340</f>
        <v>1782038.4</v>
      </c>
      <c r="F331" s="4">
        <f t="shared" si="79"/>
        <v>1.488810352539687</v>
      </c>
      <c r="G331" s="4">
        <f t="shared" si="80"/>
        <v>1.3417401859693141</v>
      </c>
      <c r="H331" s="5"/>
    </row>
    <row r="332" spans="1:9" s="6" customFormat="1" ht="75.75" customHeight="1" x14ac:dyDescent="0.2">
      <c r="A332" s="1" t="s">
        <v>583</v>
      </c>
      <c r="B332" s="2" t="s">
        <v>444</v>
      </c>
      <c r="C332" s="3">
        <f>SUM(C333:C336)</f>
        <v>1061617.5</v>
      </c>
      <c r="D332" s="3">
        <f>SUM(D333:D336)</f>
        <v>1192817.5</v>
      </c>
      <c r="E332" s="3">
        <f>SUM(E333:E336)</f>
        <v>1559787.1</v>
      </c>
      <c r="F332" s="4">
        <f t="shared" si="79"/>
        <v>1.4692552637838017</v>
      </c>
      <c r="G332" s="4">
        <f t="shared" si="80"/>
        <v>1.3076494099055389</v>
      </c>
      <c r="H332" s="54"/>
      <c r="I332" s="55"/>
    </row>
    <row r="333" spans="1:9" s="6" customFormat="1" ht="78" customHeight="1" x14ac:dyDescent="0.2">
      <c r="A333" s="1" t="s">
        <v>584</v>
      </c>
      <c r="B333" s="2" t="s">
        <v>444</v>
      </c>
      <c r="C333" s="3">
        <v>1500</v>
      </c>
      <c r="D333" s="3">
        <f t="shared" si="88"/>
        <v>1500</v>
      </c>
      <c r="E333" s="3">
        <v>3785.3</v>
      </c>
      <c r="F333" s="4">
        <f t="shared" si="79"/>
        <v>2.5235333333333334</v>
      </c>
      <c r="G333" s="4">
        <f t="shared" si="80"/>
        <v>2.5235333333333334</v>
      </c>
      <c r="H333" s="55"/>
      <c r="I333" s="55"/>
    </row>
    <row r="334" spans="1:9" s="6" customFormat="1" ht="75" customHeight="1" x14ac:dyDescent="0.2">
      <c r="A334" s="1" t="s">
        <v>585</v>
      </c>
      <c r="B334" s="2" t="s">
        <v>444</v>
      </c>
      <c r="C334" s="3">
        <v>2.5</v>
      </c>
      <c r="D334" s="3">
        <f t="shared" si="88"/>
        <v>2.5</v>
      </c>
      <c r="E334" s="3">
        <v>17.7</v>
      </c>
      <c r="F334" s="4">
        <f t="shared" si="79"/>
        <v>7.08</v>
      </c>
      <c r="G334" s="4">
        <f t="shared" si="80"/>
        <v>7.08</v>
      </c>
    </row>
    <row r="335" spans="1:9" s="6" customFormat="1" ht="75.75" customHeight="1" x14ac:dyDescent="0.2">
      <c r="A335" s="1" t="s">
        <v>586</v>
      </c>
      <c r="B335" s="2" t="s">
        <v>444</v>
      </c>
      <c r="C335" s="3">
        <v>115</v>
      </c>
      <c r="D335" s="3">
        <f t="shared" si="88"/>
        <v>115</v>
      </c>
      <c r="E335" s="3">
        <v>46.5</v>
      </c>
      <c r="F335" s="4">
        <f t="shared" si="79"/>
        <v>0.40434782608695652</v>
      </c>
      <c r="G335" s="4">
        <f t="shared" si="80"/>
        <v>0.40434782608695652</v>
      </c>
      <c r="H335" s="5"/>
    </row>
    <row r="336" spans="1:9" s="6" customFormat="1" ht="72.75" customHeight="1" x14ac:dyDescent="0.2">
      <c r="A336" s="1" t="s">
        <v>587</v>
      </c>
      <c r="B336" s="2" t="s">
        <v>444</v>
      </c>
      <c r="C336" s="3">
        <v>1060000</v>
      </c>
      <c r="D336" s="3">
        <v>1191200</v>
      </c>
      <c r="E336" s="3">
        <v>1555937.6</v>
      </c>
      <c r="F336" s="4">
        <f t="shared" si="79"/>
        <v>1.4678656603773585</v>
      </c>
      <c r="G336" s="4">
        <f t="shared" si="80"/>
        <v>1.306193418401612</v>
      </c>
      <c r="H336" s="5"/>
    </row>
    <row r="337" spans="1:8" s="6" customFormat="1" ht="85.5" customHeight="1" x14ac:dyDescent="0.2">
      <c r="A337" s="1" t="s">
        <v>592</v>
      </c>
      <c r="B337" s="2" t="s">
        <v>445</v>
      </c>
      <c r="C337" s="3">
        <f>C339+C338</f>
        <v>15.4</v>
      </c>
      <c r="D337" s="3">
        <f>D339+D338</f>
        <v>15.4</v>
      </c>
      <c r="E337" s="3">
        <f t="shared" ref="E337" si="99">E339+E338</f>
        <v>0.9</v>
      </c>
      <c r="F337" s="4">
        <f t="shared" ref="F337:F400" si="100">E337/C337</f>
        <v>5.844155844155844E-2</v>
      </c>
      <c r="G337" s="4">
        <f t="shared" ref="G337:G400" si="101">E337/D337</f>
        <v>5.844155844155844E-2</v>
      </c>
      <c r="H337" s="5"/>
    </row>
    <row r="338" spans="1:8" s="6" customFormat="1" ht="84" customHeight="1" x14ac:dyDescent="0.2">
      <c r="A338" s="1" t="s">
        <v>588</v>
      </c>
      <c r="B338" s="2" t="s">
        <v>519</v>
      </c>
      <c r="C338" s="3">
        <v>0.4</v>
      </c>
      <c r="D338" s="3">
        <f t="shared" si="88"/>
        <v>0.4</v>
      </c>
      <c r="E338" s="3">
        <v>0.9</v>
      </c>
      <c r="F338" s="4">
        <f t="shared" si="100"/>
        <v>2.25</v>
      </c>
      <c r="G338" s="4">
        <f t="shared" si="101"/>
        <v>2.25</v>
      </c>
      <c r="H338" s="5"/>
    </row>
    <row r="339" spans="1:8" s="6" customFormat="1" ht="84" customHeight="1" x14ac:dyDescent="0.2">
      <c r="A339" s="1" t="s">
        <v>589</v>
      </c>
      <c r="B339" s="2" t="s">
        <v>445</v>
      </c>
      <c r="C339" s="3">
        <v>15</v>
      </c>
      <c r="D339" s="3">
        <f t="shared" si="88"/>
        <v>15</v>
      </c>
      <c r="E339" s="3">
        <v>0</v>
      </c>
      <c r="F339" s="4">
        <f t="shared" si="100"/>
        <v>0</v>
      </c>
      <c r="G339" s="4">
        <f t="shared" si="101"/>
        <v>0</v>
      </c>
      <c r="H339" s="5"/>
    </row>
    <row r="340" spans="1:8" s="6" customFormat="1" ht="72" customHeight="1" x14ac:dyDescent="0.2">
      <c r="A340" s="1" t="s">
        <v>590</v>
      </c>
      <c r="B340" s="2" t="s">
        <v>446</v>
      </c>
      <c r="C340" s="3">
        <f>C341+C343+C342</f>
        <v>135321.70000000001</v>
      </c>
      <c r="D340" s="3">
        <f>D341+D343+D342</f>
        <v>135321.70000000001</v>
      </c>
      <c r="E340" s="3">
        <f>E341+E343+E342</f>
        <v>222250.4</v>
      </c>
      <c r="F340" s="4">
        <f t="shared" si="100"/>
        <v>1.6423855154051419</v>
      </c>
      <c r="G340" s="4">
        <f t="shared" si="101"/>
        <v>1.6423855154051419</v>
      </c>
      <c r="H340" s="5"/>
    </row>
    <row r="341" spans="1:8" s="6" customFormat="1" ht="71.25" customHeight="1" x14ac:dyDescent="0.2">
      <c r="A341" s="1" t="s">
        <v>591</v>
      </c>
      <c r="B341" s="2" t="s">
        <v>446</v>
      </c>
      <c r="C341" s="3">
        <v>321.7</v>
      </c>
      <c r="D341" s="3">
        <f t="shared" si="88"/>
        <v>321.7</v>
      </c>
      <c r="E341" s="3">
        <v>1224.5</v>
      </c>
      <c r="F341" s="4">
        <f t="shared" si="100"/>
        <v>3.8063413117811629</v>
      </c>
      <c r="G341" s="4">
        <f t="shared" si="101"/>
        <v>3.8063413117811629</v>
      </c>
      <c r="H341" s="5"/>
    </row>
    <row r="342" spans="1:8" s="6" customFormat="1" ht="81" customHeight="1" x14ac:dyDescent="0.2">
      <c r="A342" s="1" t="s">
        <v>801</v>
      </c>
      <c r="B342" s="2" t="s">
        <v>802</v>
      </c>
      <c r="C342" s="3">
        <v>0</v>
      </c>
      <c r="D342" s="3">
        <f t="shared" si="88"/>
        <v>0</v>
      </c>
      <c r="E342" s="3">
        <v>317.5</v>
      </c>
      <c r="F342" s="53">
        <v>0</v>
      </c>
      <c r="G342" s="53">
        <v>0</v>
      </c>
      <c r="H342" s="5"/>
    </row>
    <row r="343" spans="1:8" s="6" customFormat="1" ht="72.75" customHeight="1" x14ac:dyDescent="0.2">
      <c r="A343" s="1" t="s">
        <v>593</v>
      </c>
      <c r="B343" s="2" t="s">
        <v>446</v>
      </c>
      <c r="C343" s="3">
        <v>135000</v>
      </c>
      <c r="D343" s="3">
        <f t="shared" si="88"/>
        <v>135000</v>
      </c>
      <c r="E343" s="3">
        <v>220708.4</v>
      </c>
      <c r="F343" s="4">
        <f t="shared" si="100"/>
        <v>1.6348770370370369</v>
      </c>
      <c r="G343" s="4">
        <f t="shared" si="101"/>
        <v>1.6348770370370369</v>
      </c>
      <c r="H343" s="5"/>
    </row>
    <row r="344" spans="1:8" s="6" customFormat="1" ht="47.25" customHeight="1" x14ac:dyDescent="0.2">
      <c r="A344" s="1" t="s">
        <v>448</v>
      </c>
      <c r="B344" s="2" t="s">
        <v>447</v>
      </c>
      <c r="C344" s="3">
        <f>C345</f>
        <v>488.5</v>
      </c>
      <c r="D344" s="3">
        <f>D345</f>
        <v>488.5</v>
      </c>
      <c r="E344" s="3">
        <f t="shared" ref="E344" si="102">E345</f>
        <v>389.7</v>
      </c>
      <c r="F344" s="4">
        <f t="shared" si="100"/>
        <v>0.79774820880245645</v>
      </c>
      <c r="G344" s="4">
        <f t="shared" si="101"/>
        <v>0.79774820880245645</v>
      </c>
      <c r="H344" s="5"/>
    </row>
    <row r="345" spans="1:8" s="6" customFormat="1" ht="72.75" customHeight="1" x14ac:dyDescent="0.2">
      <c r="A345" s="1" t="s">
        <v>594</v>
      </c>
      <c r="B345" s="2" t="s">
        <v>449</v>
      </c>
      <c r="C345" s="3">
        <f>C347+C348+C346</f>
        <v>488.5</v>
      </c>
      <c r="D345" s="3">
        <f>D347+D348+D346</f>
        <v>488.5</v>
      </c>
      <c r="E345" s="3">
        <f t="shared" ref="E345" si="103">E347+E348+E346</f>
        <v>389.7</v>
      </c>
      <c r="F345" s="4">
        <f t="shared" si="100"/>
        <v>0.79774820880245645</v>
      </c>
      <c r="G345" s="4">
        <f t="shared" si="101"/>
        <v>0.79774820880245645</v>
      </c>
      <c r="H345" s="5"/>
    </row>
    <row r="346" spans="1:8" s="6" customFormat="1" ht="73.5" customHeight="1" x14ac:dyDescent="0.2">
      <c r="A346" s="1" t="s">
        <v>595</v>
      </c>
      <c r="B346" s="2" t="s">
        <v>520</v>
      </c>
      <c r="C346" s="3">
        <v>50</v>
      </c>
      <c r="D346" s="3">
        <f t="shared" si="88"/>
        <v>50</v>
      </c>
      <c r="E346" s="3">
        <v>10</v>
      </c>
      <c r="F346" s="4">
        <f t="shared" si="100"/>
        <v>0.2</v>
      </c>
      <c r="G346" s="4">
        <f t="shared" si="101"/>
        <v>0.2</v>
      </c>
      <c r="H346" s="5"/>
    </row>
    <row r="347" spans="1:8" s="6" customFormat="1" ht="70.5" customHeight="1" x14ac:dyDescent="0.2">
      <c r="A347" s="1" t="s">
        <v>596</v>
      </c>
      <c r="B347" s="2" t="s">
        <v>449</v>
      </c>
      <c r="C347" s="3">
        <v>18.5</v>
      </c>
      <c r="D347" s="3">
        <f t="shared" si="88"/>
        <v>18.5</v>
      </c>
      <c r="E347" s="3">
        <v>21.5</v>
      </c>
      <c r="F347" s="4">
        <f t="shared" si="100"/>
        <v>1.1621621621621621</v>
      </c>
      <c r="G347" s="4">
        <f t="shared" si="101"/>
        <v>1.1621621621621621</v>
      </c>
      <c r="H347" s="5"/>
    </row>
    <row r="348" spans="1:8" s="6" customFormat="1" ht="73.5" customHeight="1" x14ac:dyDescent="0.2">
      <c r="A348" s="1" t="s">
        <v>597</v>
      </c>
      <c r="B348" s="2" t="s">
        <v>449</v>
      </c>
      <c r="C348" s="3">
        <v>420</v>
      </c>
      <c r="D348" s="3">
        <f t="shared" si="88"/>
        <v>420</v>
      </c>
      <c r="E348" s="3">
        <v>358.2</v>
      </c>
      <c r="F348" s="4">
        <f t="shared" si="100"/>
        <v>0.85285714285714287</v>
      </c>
      <c r="G348" s="4">
        <f t="shared" si="101"/>
        <v>0.85285714285714287</v>
      </c>
      <c r="H348" s="5"/>
    </row>
    <row r="349" spans="1:8" s="6" customFormat="1" ht="63" customHeight="1" x14ac:dyDescent="0.2">
      <c r="A349" s="1" t="s">
        <v>451</v>
      </c>
      <c r="B349" s="2" t="s">
        <v>450</v>
      </c>
      <c r="C349" s="3">
        <f>C350+C354</f>
        <v>9163.4</v>
      </c>
      <c r="D349" s="3">
        <f>D350+D354</f>
        <v>9163.4</v>
      </c>
      <c r="E349" s="3">
        <f>E350+E354</f>
        <v>12231.699999999999</v>
      </c>
      <c r="F349" s="4">
        <f t="shared" si="100"/>
        <v>1.3348429622192635</v>
      </c>
      <c r="G349" s="4">
        <f t="shared" si="101"/>
        <v>1.3348429622192635</v>
      </c>
      <c r="H349" s="5"/>
    </row>
    <row r="350" spans="1:8" s="6" customFormat="1" ht="93.75" customHeight="1" x14ac:dyDescent="0.2">
      <c r="A350" s="1" t="s">
        <v>598</v>
      </c>
      <c r="B350" s="2" t="s">
        <v>452</v>
      </c>
      <c r="C350" s="3">
        <f>SUM(C351:C353)</f>
        <v>6167.4</v>
      </c>
      <c r="D350" s="3">
        <f>SUM(D351:D353)</f>
        <v>6167.4</v>
      </c>
      <c r="E350" s="3">
        <f>SUM(E351:E353)</f>
        <v>8949.9</v>
      </c>
      <c r="F350" s="4">
        <f t="shared" si="100"/>
        <v>1.4511625644517949</v>
      </c>
      <c r="G350" s="4">
        <f t="shared" si="101"/>
        <v>1.4511625644517949</v>
      </c>
      <c r="H350" s="5"/>
    </row>
    <row r="351" spans="1:8" s="6" customFormat="1" ht="81.75" customHeight="1" x14ac:dyDescent="0.2">
      <c r="A351" s="1" t="s">
        <v>599</v>
      </c>
      <c r="B351" s="2" t="s">
        <v>452</v>
      </c>
      <c r="C351" s="3">
        <v>6105</v>
      </c>
      <c r="D351" s="3">
        <f t="shared" ref="D351:D414" si="104">C351</f>
        <v>6105</v>
      </c>
      <c r="E351" s="3">
        <v>8630.9</v>
      </c>
      <c r="F351" s="4">
        <f t="shared" si="100"/>
        <v>1.4137428337428337</v>
      </c>
      <c r="G351" s="4">
        <f t="shared" si="101"/>
        <v>1.4137428337428337</v>
      </c>
      <c r="H351" s="5"/>
    </row>
    <row r="352" spans="1:8" s="6" customFormat="1" ht="93.75" customHeight="1" x14ac:dyDescent="0.2">
      <c r="A352" s="1" t="s">
        <v>600</v>
      </c>
      <c r="B352" s="2" t="s">
        <v>452</v>
      </c>
      <c r="C352" s="3">
        <v>62.4</v>
      </c>
      <c r="D352" s="3">
        <f t="shared" si="104"/>
        <v>62.4</v>
      </c>
      <c r="E352" s="3">
        <v>291.3</v>
      </c>
      <c r="F352" s="4">
        <f t="shared" si="100"/>
        <v>4.6682692307692308</v>
      </c>
      <c r="G352" s="4">
        <f t="shared" si="101"/>
        <v>4.6682692307692308</v>
      </c>
      <c r="H352" s="5"/>
    </row>
    <row r="353" spans="1:8" s="6" customFormat="1" ht="98.25" customHeight="1" x14ac:dyDescent="0.2">
      <c r="A353" s="1" t="s">
        <v>601</v>
      </c>
      <c r="B353" s="2" t="s">
        <v>452</v>
      </c>
      <c r="C353" s="3">
        <v>0</v>
      </c>
      <c r="D353" s="3">
        <f t="shared" si="104"/>
        <v>0</v>
      </c>
      <c r="E353" s="3">
        <v>27.7</v>
      </c>
      <c r="F353" s="4">
        <v>0</v>
      </c>
      <c r="G353" s="4">
        <v>0</v>
      </c>
      <c r="H353" s="5"/>
    </row>
    <row r="354" spans="1:8" s="6" customFormat="1" ht="85.5" customHeight="1" x14ac:dyDescent="0.2">
      <c r="A354" s="1" t="s">
        <v>602</v>
      </c>
      <c r="B354" s="2" t="s">
        <v>453</v>
      </c>
      <c r="C354" s="3">
        <f>SUM(C355:C357)</f>
        <v>2996</v>
      </c>
      <c r="D354" s="3">
        <f>SUM(D355:D357)</f>
        <v>2996</v>
      </c>
      <c r="E354" s="3">
        <f t="shared" ref="E354" si="105">SUM(E355:E357)</f>
        <v>3281.7999999999997</v>
      </c>
      <c r="F354" s="4">
        <f t="shared" si="100"/>
        <v>1.0953938584779706</v>
      </c>
      <c r="G354" s="4">
        <f t="shared" si="101"/>
        <v>1.0953938584779706</v>
      </c>
      <c r="H354" s="5"/>
    </row>
    <row r="355" spans="1:8" s="6" customFormat="1" ht="87" customHeight="1" x14ac:dyDescent="0.2">
      <c r="A355" s="1" t="s">
        <v>603</v>
      </c>
      <c r="B355" s="2" t="s">
        <v>521</v>
      </c>
      <c r="C355" s="3">
        <v>275</v>
      </c>
      <c r="D355" s="3">
        <f t="shared" si="104"/>
        <v>275</v>
      </c>
      <c r="E355" s="3">
        <v>490.4</v>
      </c>
      <c r="F355" s="4">
        <f t="shared" si="100"/>
        <v>1.7832727272727271</v>
      </c>
      <c r="G355" s="4">
        <f t="shared" si="101"/>
        <v>1.7832727272727271</v>
      </c>
      <c r="H355" s="5"/>
    </row>
    <row r="356" spans="1:8" s="6" customFormat="1" ht="86.25" customHeight="1" x14ac:dyDescent="0.2">
      <c r="A356" s="1" t="s">
        <v>605</v>
      </c>
      <c r="B356" s="2" t="s">
        <v>521</v>
      </c>
      <c r="C356" s="3">
        <v>11</v>
      </c>
      <c r="D356" s="3">
        <f t="shared" si="104"/>
        <v>11</v>
      </c>
      <c r="E356" s="3">
        <v>103.8</v>
      </c>
      <c r="F356" s="4">
        <f t="shared" si="100"/>
        <v>9.4363636363636356</v>
      </c>
      <c r="G356" s="4">
        <f t="shared" si="101"/>
        <v>9.4363636363636356</v>
      </c>
      <c r="H356" s="5"/>
    </row>
    <row r="357" spans="1:8" s="6" customFormat="1" ht="84" customHeight="1" x14ac:dyDescent="0.2">
      <c r="A357" s="1" t="s">
        <v>604</v>
      </c>
      <c r="B357" s="2" t="s">
        <v>453</v>
      </c>
      <c r="C357" s="3">
        <v>2710</v>
      </c>
      <c r="D357" s="3">
        <f t="shared" si="104"/>
        <v>2710</v>
      </c>
      <c r="E357" s="3">
        <v>2687.6</v>
      </c>
      <c r="F357" s="4">
        <f t="shared" si="100"/>
        <v>0.99173431734317341</v>
      </c>
      <c r="G357" s="4">
        <f t="shared" si="101"/>
        <v>0.99173431734317341</v>
      </c>
      <c r="H357" s="5"/>
    </row>
    <row r="358" spans="1:8" s="6" customFormat="1" ht="60" customHeight="1" x14ac:dyDescent="0.2">
      <c r="A358" s="1" t="s">
        <v>455</v>
      </c>
      <c r="B358" s="2" t="s">
        <v>454</v>
      </c>
      <c r="C358" s="3">
        <f>C359+C362+C366</f>
        <v>4047</v>
      </c>
      <c r="D358" s="3">
        <f>D359+D362+D366</f>
        <v>4102</v>
      </c>
      <c r="E358" s="3">
        <f>E359+E362+E366</f>
        <v>3297.9</v>
      </c>
      <c r="F358" s="4">
        <f t="shared" si="100"/>
        <v>0.81489992587101556</v>
      </c>
      <c r="G358" s="4">
        <f t="shared" si="101"/>
        <v>0.80397367137981479</v>
      </c>
      <c r="H358" s="5"/>
    </row>
    <row r="359" spans="1:8" s="6" customFormat="1" ht="111" customHeight="1" x14ac:dyDescent="0.2">
      <c r="A359" s="1" t="s">
        <v>606</v>
      </c>
      <c r="B359" s="2" t="s">
        <v>456</v>
      </c>
      <c r="C359" s="3">
        <f>SUM(C360:C361)</f>
        <v>15</v>
      </c>
      <c r="D359" s="3">
        <f>SUM(D360:D361)</f>
        <v>70</v>
      </c>
      <c r="E359" s="3">
        <f>SUM(E360:E361)</f>
        <v>1491.9</v>
      </c>
      <c r="F359" s="4">
        <f t="shared" si="100"/>
        <v>99.460000000000008</v>
      </c>
      <c r="G359" s="4">
        <f t="shared" si="101"/>
        <v>21.312857142857144</v>
      </c>
      <c r="H359" s="5"/>
    </row>
    <row r="360" spans="1:8" s="6" customFormat="1" ht="108.75" customHeight="1" x14ac:dyDescent="0.2">
      <c r="A360" s="1" t="s">
        <v>607</v>
      </c>
      <c r="B360" s="2" t="s">
        <v>456</v>
      </c>
      <c r="C360" s="3">
        <v>0</v>
      </c>
      <c r="D360" s="3">
        <f t="shared" si="104"/>
        <v>0</v>
      </c>
      <c r="E360" s="3">
        <v>1421.9</v>
      </c>
      <c r="F360" s="4">
        <v>0</v>
      </c>
      <c r="G360" s="4">
        <v>0</v>
      </c>
      <c r="H360" s="5"/>
    </row>
    <row r="361" spans="1:8" s="6" customFormat="1" ht="111.75" customHeight="1" x14ac:dyDescent="0.2">
      <c r="A361" s="1" t="s">
        <v>608</v>
      </c>
      <c r="B361" s="2" t="s">
        <v>456</v>
      </c>
      <c r="C361" s="3">
        <v>15</v>
      </c>
      <c r="D361" s="3">
        <v>70</v>
      </c>
      <c r="E361" s="3">
        <v>70</v>
      </c>
      <c r="F361" s="4">
        <f t="shared" si="100"/>
        <v>4.666666666666667</v>
      </c>
      <c r="G361" s="4">
        <f t="shared" si="101"/>
        <v>1</v>
      </c>
      <c r="H361" s="5"/>
    </row>
    <row r="362" spans="1:8" s="6" customFormat="1" ht="94.5" customHeight="1" x14ac:dyDescent="0.2">
      <c r="A362" s="1" t="s">
        <v>609</v>
      </c>
      <c r="B362" s="2" t="s">
        <v>457</v>
      </c>
      <c r="C362" s="3">
        <f>SUM(C363:C365)</f>
        <v>3601</v>
      </c>
      <c r="D362" s="3">
        <f>SUM(D363:D365)</f>
        <v>3601</v>
      </c>
      <c r="E362" s="3">
        <f t="shared" ref="E362" si="106">SUM(E363:E365)</f>
        <v>1573</v>
      </c>
      <c r="F362" s="4">
        <f t="shared" si="100"/>
        <v>0.43682310469314078</v>
      </c>
      <c r="G362" s="4">
        <f t="shared" si="101"/>
        <v>0.43682310469314078</v>
      </c>
      <c r="H362" s="5"/>
    </row>
    <row r="363" spans="1:8" s="6" customFormat="1" ht="98.25" customHeight="1" x14ac:dyDescent="0.2">
      <c r="A363" s="1" t="s">
        <v>610</v>
      </c>
      <c r="B363" s="2" t="s">
        <v>522</v>
      </c>
      <c r="C363" s="3">
        <v>1</v>
      </c>
      <c r="D363" s="3">
        <f t="shared" si="104"/>
        <v>1</v>
      </c>
      <c r="E363" s="3">
        <v>0</v>
      </c>
      <c r="F363" s="4">
        <f t="shared" si="100"/>
        <v>0</v>
      </c>
      <c r="G363" s="4">
        <f t="shared" si="101"/>
        <v>0</v>
      </c>
      <c r="H363" s="5"/>
    </row>
    <row r="364" spans="1:8" s="6" customFormat="1" ht="102.75" customHeight="1" x14ac:dyDescent="0.2">
      <c r="A364" s="1" t="s">
        <v>766</v>
      </c>
      <c r="B364" s="2" t="s">
        <v>522</v>
      </c>
      <c r="C364" s="3">
        <v>0</v>
      </c>
      <c r="D364" s="3">
        <f t="shared" si="104"/>
        <v>0</v>
      </c>
      <c r="E364" s="3">
        <v>20.5</v>
      </c>
      <c r="F364" s="4">
        <v>0</v>
      </c>
      <c r="G364" s="4">
        <v>0</v>
      </c>
      <c r="H364" s="5"/>
    </row>
    <row r="365" spans="1:8" s="6" customFormat="1" ht="97.5" customHeight="1" x14ac:dyDescent="0.2">
      <c r="A365" s="1" t="s">
        <v>611</v>
      </c>
      <c r="B365" s="2" t="s">
        <v>457</v>
      </c>
      <c r="C365" s="3">
        <v>3600</v>
      </c>
      <c r="D365" s="3">
        <f t="shared" si="104"/>
        <v>3600</v>
      </c>
      <c r="E365" s="3">
        <v>1552.5</v>
      </c>
      <c r="F365" s="4">
        <f t="shared" si="100"/>
        <v>0.43125000000000002</v>
      </c>
      <c r="G365" s="4">
        <f t="shared" si="101"/>
        <v>0.43125000000000002</v>
      </c>
      <c r="H365" s="5"/>
    </row>
    <row r="366" spans="1:8" s="6" customFormat="1" ht="165.75" customHeight="1" x14ac:dyDescent="0.2">
      <c r="A366" s="1" t="s">
        <v>612</v>
      </c>
      <c r="B366" s="2" t="s">
        <v>458</v>
      </c>
      <c r="C366" s="3">
        <f>SUM(C367:C368)</f>
        <v>431</v>
      </c>
      <c r="D366" s="3">
        <f>SUM(D367:D368)</f>
        <v>431</v>
      </c>
      <c r="E366" s="3">
        <f t="shared" ref="E366" si="107">SUM(E367:E368)</f>
        <v>233</v>
      </c>
      <c r="F366" s="4">
        <f t="shared" si="100"/>
        <v>0.54060324825986084</v>
      </c>
      <c r="G366" s="4">
        <f t="shared" si="101"/>
        <v>0.54060324825986084</v>
      </c>
      <c r="H366" s="5"/>
    </row>
    <row r="367" spans="1:8" s="6" customFormat="1" ht="162.75" customHeight="1" x14ac:dyDescent="0.2">
      <c r="A367" s="1" t="s">
        <v>613</v>
      </c>
      <c r="B367" s="2" t="s">
        <v>458</v>
      </c>
      <c r="C367" s="3">
        <v>131</v>
      </c>
      <c r="D367" s="3">
        <f t="shared" si="104"/>
        <v>131</v>
      </c>
      <c r="E367" s="3">
        <v>40</v>
      </c>
      <c r="F367" s="4">
        <f t="shared" si="100"/>
        <v>0.30534351145038169</v>
      </c>
      <c r="G367" s="4">
        <f t="shared" si="101"/>
        <v>0.30534351145038169</v>
      </c>
      <c r="H367" s="5"/>
    </row>
    <row r="368" spans="1:8" s="6" customFormat="1" ht="163.5" customHeight="1" x14ac:dyDescent="0.2">
      <c r="A368" s="1" t="s">
        <v>614</v>
      </c>
      <c r="B368" s="2" t="s">
        <v>458</v>
      </c>
      <c r="C368" s="3">
        <v>300</v>
      </c>
      <c r="D368" s="3">
        <f t="shared" si="104"/>
        <v>300</v>
      </c>
      <c r="E368" s="3">
        <v>193</v>
      </c>
      <c r="F368" s="4">
        <f t="shared" si="100"/>
        <v>0.64333333333333331</v>
      </c>
      <c r="G368" s="4">
        <f t="shared" si="101"/>
        <v>0.64333333333333331</v>
      </c>
      <c r="H368" s="5"/>
    </row>
    <row r="369" spans="1:8" s="6" customFormat="1" ht="60.75" customHeight="1" x14ac:dyDescent="0.2">
      <c r="A369" s="1" t="s">
        <v>727</v>
      </c>
      <c r="B369" s="27" t="s">
        <v>726</v>
      </c>
      <c r="C369" s="3">
        <f>C370</f>
        <v>1061.3</v>
      </c>
      <c r="D369" s="3">
        <f>D370</f>
        <v>1061.3</v>
      </c>
      <c r="E369" s="3">
        <f t="shared" ref="E369" si="108">E370</f>
        <v>933.8</v>
      </c>
      <c r="F369" s="4">
        <f t="shared" si="100"/>
        <v>0.87986431734665038</v>
      </c>
      <c r="G369" s="4">
        <f t="shared" si="101"/>
        <v>0.87986431734665038</v>
      </c>
      <c r="H369" s="5"/>
    </row>
    <row r="370" spans="1:8" s="6" customFormat="1" ht="78" customHeight="1" x14ac:dyDescent="0.2">
      <c r="A370" s="1" t="s">
        <v>615</v>
      </c>
      <c r="B370" s="2" t="s">
        <v>459</v>
      </c>
      <c r="C370" s="3">
        <f>SUM(C371:C372)</f>
        <v>1061.3</v>
      </c>
      <c r="D370" s="3">
        <f>SUM(D371:D372)</f>
        <v>1061.3</v>
      </c>
      <c r="E370" s="3">
        <f t="shared" ref="E370" si="109">SUM(E371:E372)</f>
        <v>933.8</v>
      </c>
      <c r="F370" s="4">
        <f t="shared" si="100"/>
        <v>0.87986431734665038</v>
      </c>
      <c r="G370" s="4">
        <f t="shared" si="101"/>
        <v>0.87986431734665038</v>
      </c>
      <c r="H370" s="5"/>
    </row>
    <row r="371" spans="1:8" s="6" customFormat="1" ht="73.5" customHeight="1" x14ac:dyDescent="0.2">
      <c r="A371" s="1" t="s">
        <v>619</v>
      </c>
      <c r="B371" s="2" t="s">
        <v>459</v>
      </c>
      <c r="C371" s="3">
        <v>0.3</v>
      </c>
      <c r="D371" s="3">
        <f t="shared" si="104"/>
        <v>0.3</v>
      </c>
      <c r="E371" s="3">
        <v>0</v>
      </c>
      <c r="F371" s="4">
        <f t="shared" si="100"/>
        <v>0</v>
      </c>
      <c r="G371" s="4">
        <f t="shared" si="101"/>
        <v>0</v>
      </c>
      <c r="H371" s="5"/>
    </row>
    <row r="372" spans="1:8" s="6" customFormat="1" ht="75" customHeight="1" x14ac:dyDescent="0.2">
      <c r="A372" s="1" t="s">
        <v>616</v>
      </c>
      <c r="B372" s="2" t="s">
        <v>459</v>
      </c>
      <c r="C372" s="3">
        <v>1061</v>
      </c>
      <c r="D372" s="3">
        <f t="shared" si="104"/>
        <v>1061</v>
      </c>
      <c r="E372" s="3">
        <v>933.8</v>
      </c>
      <c r="F372" s="4">
        <f t="shared" si="100"/>
        <v>0.88011310084825634</v>
      </c>
      <c r="G372" s="4">
        <f t="shared" si="101"/>
        <v>0.88011310084825634</v>
      </c>
      <c r="H372" s="5"/>
    </row>
    <row r="373" spans="1:8" s="6" customFormat="1" ht="62.25" customHeight="1" x14ac:dyDescent="0.2">
      <c r="A373" s="1" t="s">
        <v>729</v>
      </c>
      <c r="B373" s="27" t="s">
        <v>728</v>
      </c>
      <c r="C373" s="3">
        <f>C374</f>
        <v>1201</v>
      </c>
      <c r="D373" s="3">
        <f>D374</f>
        <v>1201</v>
      </c>
      <c r="E373" s="3">
        <f t="shared" ref="E373" si="110">E374</f>
        <v>934.8</v>
      </c>
      <c r="F373" s="4">
        <f t="shared" si="100"/>
        <v>0.77835137385512065</v>
      </c>
      <c r="G373" s="4">
        <f t="shared" si="101"/>
        <v>0.77835137385512065</v>
      </c>
      <c r="H373" s="5"/>
    </row>
    <row r="374" spans="1:8" s="6" customFormat="1" ht="75" customHeight="1" x14ac:dyDescent="0.2">
      <c r="A374" s="1" t="s">
        <v>617</v>
      </c>
      <c r="B374" s="2" t="s">
        <v>460</v>
      </c>
      <c r="C374" s="3">
        <f>SUM(C375:C376)</f>
        <v>1201</v>
      </c>
      <c r="D374" s="3">
        <f>SUM(D375:D376)</f>
        <v>1201</v>
      </c>
      <c r="E374" s="3">
        <f t="shared" ref="E374" si="111">SUM(E375:E376)</f>
        <v>934.8</v>
      </c>
      <c r="F374" s="4">
        <f t="shared" si="100"/>
        <v>0.77835137385512065</v>
      </c>
      <c r="G374" s="4">
        <f t="shared" si="101"/>
        <v>0.77835137385512065</v>
      </c>
      <c r="H374" s="5"/>
    </row>
    <row r="375" spans="1:8" s="6" customFormat="1" ht="72" customHeight="1" x14ac:dyDescent="0.2">
      <c r="A375" s="1" t="s">
        <v>620</v>
      </c>
      <c r="B375" s="2" t="s">
        <v>460</v>
      </c>
      <c r="C375" s="3">
        <v>1</v>
      </c>
      <c r="D375" s="3">
        <f t="shared" si="104"/>
        <v>1</v>
      </c>
      <c r="E375" s="3">
        <v>3</v>
      </c>
      <c r="F375" s="4">
        <f t="shared" si="100"/>
        <v>3</v>
      </c>
      <c r="G375" s="4">
        <f t="shared" si="101"/>
        <v>3</v>
      </c>
      <c r="H375" s="5"/>
    </row>
    <row r="376" spans="1:8" s="6" customFormat="1" ht="75.75" customHeight="1" x14ac:dyDescent="0.2">
      <c r="A376" s="1" t="s">
        <v>618</v>
      </c>
      <c r="B376" s="2" t="s">
        <v>460</v>
      </c>
      <c r="C376" s="3">
        <v>1200</v>
      </c>
      <c r="D376" s="3">
        <f t="shared" si="104"/>
        <v>1200</v>
      </c>
      <c r="E376" s="3">
        <v>931.8</v>
      </c>
      <c r="F376" s="4">
        <f t="shared" si="100"/>
        <v>0.77649999999999997</v>
      </c>
      <c r="G376" s="4">
        <f t="shared" si="101"/>
        <v>0.77649999999999997</v>
      </c>
      <c r="H376" s="5"/>
    </row>
    <row r="377" spans="1:8" s="6" customFormat="1" ht="88.5" customHeight="1" x14ac:dyDescent="0.2">
      <c r="A377" s="1" t="s">
        <v>730</v>
      </c>
      <c r="B377" s="27" t="s">
        <v>731</v>
      </c>
      <c r="C377" s="3">
        <f>C378</f>
        <v>20.5</v>
      </c>
      <c r="D377" s="3">
        <f>D378</f>
        <v>20.5</v>
      </c>
      <c r="E377" s="3">
        <f t="shared" ref="E377" si="112">E378</f>
        <v>36</v>
      </c>
      <c r="F377" s="4">
        <f t="shared" si="100"/>
        <v>1.7560975609756098</v>
      </c>
      <c r="G377" s="4">
        <f t="shared" si="101"/>
        <v>1.7560975609756098</v>
      </c>
      <c r="H377" s="5"/>
    </row>
    <row r="378" spans="1:8" s="6" customFormat="1" ht="99.75" customHeight="1" x14ac:dyDescent="0.2">
      <c r="A378" s="1" t="s">
        <v>645</v>
      </c>
      <c r="B378" s="27" t="s">
        <v>647</v>
      </c>
      <c r="C378" s="3">
        <f>C380+C379</f>
        <v>20.5</v>
      </c>
      <c r="D378" s="3">
        <f>D380+D379</f>
        <v>20.5</v>
      </c>
      <c r="E378" s="3">
        <f>E380+E379</f>
        <v>36</v>
      </c>
      <c r="F378" s="4">
        <f t="shared" si="100"/>
        <v>1.7560975609756098</v>
      </c>
      <c r="G378" s="4">
        <f t="shared" si="101"/>
        <v>1.7560975609756098</v>
      </c>
      <c r="H378" s="5"/>
    </row>
    <row r="379" spans="1:8" s="6" customFormat="1" ht="99.75" customHeight="1" x14ac:dyDescent="0.2">
      <c r="A379" s="1" t="s">
        <v>803</v>
      </c>
      <c r="B379" s="27" t="s">
        <v>804</v>
      </c>
      <c r="C379" s="3">
        <v>0</v>
      </c>
      <c r="D379" s="3">
        <f t="shared" si="104"/>
        <v>0</v>
      </c>
      <c r="E379" s="3">
        <v>1</v>
      </c>
      <c r="F379" s="4">
        <v>0</v>
      </c>
      <c r="G379" s="4">
        <v>0</v>
      </c>
      <c r="H379" s="5"/>
    </row>
    <row r="380" spans="1:8" s="6" customFormat="1" ht="103.5" customHeight="1" x14ac:dyDescent="0.2">
      <c r="A380" s="1" t="s">
        <v>646</v>
      </c>
      <c r="B380" s="27" t="s">
        <v>647</v>
      </c>
      <c r="C380" s="3">
        <v>20.5</v>
      </c>
      <c r="D380" s="3">
        <f t="shared" si="104"/>
        <v>20.5</v>
      </c>
      <c r="E380" s="3">
        <v>35</v>
      </c>
      <c r="F380" s="4">
        <f t="shared" si="100"/>
        <v>1.7073170731707317</v>
      </c>
      <c r="G380" s="4">
        <f t="shared" si="101"/>
        <v>1.7073170731707317</v>
      </c>
      <c r="H380" s="5"/>
    </row>
    <row r="381" spans="1:8" s="6" customFormat="1" ht="50.25" customHeight="1" x14ac:dyDescent="0.2">
      <c r="A381" s="1" t="s">
        <v>462</v>
      </c>
      <c r="B381" s="2" t="s">
        <v>461</v>
      </c>
      <c r="C381" s="3">
        <f>C382+C388</f>
        <v>43765.4</v>
      </c>
      <c r="D381" s="3">
        <f>D382+D388</f>
        <v>43795.4</v>
      </c>
      <c r="E381" s="3">
        <f>E382+E388</f>
        <v>37118.299999999996</v>
      </c>
      <c r="F381" s="4">
        <f t="shared" si="100"/>
        <v>0.84811974756314334</v>
      </c>
      <c r="G381" s="4">
        <f t="shared" si="101"/>
        <v>0.84753878261187232</v>
      </c>
      <c r="H381" s="5"/>
    </row>
    <row r="382" spans="1:8" s="6" customFormat="1" ht="84.75" customHeight="1" x14ac:dyDescent="0.2">
      <c r="A382" s="1" t="s">
        <v>621</v>
      </c>
      <c r="B382" s="2" t="s">
        <v>463</v>
      </c>
      <c r="C382" s="3">
        <f>SUM(C383:C387)</f>
        <v>924.4</v>
      </c>
      <c r="D382" s="3">
        <f>SUM(D383:D387)</f>
        <v>944.4</v>
      </c>
      <c r="E382" s="3">
        <f t="shared" ref="E382" si="113">SUM(E383:E387)</f>
        <v>837.50000000000011</v>
      </c>
      <c r="F382" s="4">
        <f t="shared" si="100"/>
        <v>0.90599307659022088</v>
      </c>
      <c r="G382" s="4">
        <f t="shared" si="101"/>
        <v>0.88680643795002134</v>
      </c>
      <c r="H382" s="5"/>
    </row>
    <row r="383" spans="1:8" s="6" customFormat="1" ht="86.25" customHeight="1" x14ac:dyDescent="0.2">
      <c r="A383" s="1" t="s">
        <v>622</v>
      </c>
      <c r="B383" s="2" t="s">
        <v>463</v>
      </c>
      <c r="C383" s="3">
        <v>550</v>
      </c>
      <c r="D383" s="3">
        <f t="shared" si="104"/>
        <v>550</v>
      </c>
      <c r="E383" s="3">
        <v>521.6</v>
      </c>
      <c r="F383" s="4">
        <f t="shared" si="100"/>
        <v>0.94836363636363641</v>
      </c>
      <c r="G383" s="4">
        <f t="shared" si="101"/>
        <v>0.94836363636363641</v>
      </c>
      <c r="H383" s="5"/>
    </row>
    <row r="384" spans="1:8" s="6" customFormat="1" ht="84.75" customHeight="1" x14ac:dyDescent="0.2">
      <c r="A384" s="1" t="s">
        <v>623</v>
      </c>
      <c r="B384" s="2" t="s">
        <v>463</v>
      </c>
      <c r="C384" s="3">
        <v>20</v>
      </c>
      <c r="D384" s="3">
        <f t="shared" si="104"/>
        <v>20</v>
      </c>
      <c r="E384" s="3">
        <v>27</v>
      </c>
      <c r="F384" s="4">
        <f t="shared" si="100"/>
        <v>1.35</v>
      </c>
      <c r="G384" s="4">
        <f t="shared" si="101"/>
        <v>1.35</v>
      </c>
      <c r="H384" s="5"/>
    </row>
    <row r="385" spans="1:8" s="6" customFormat="1" ht="84" customHeight="1" x14ac:dyDescent="0.2">
      <c r="A385" s="1" t="s">
        <v>626</v>
      </c>
      <c r="B385" s="2" t="s">
        <v>463</v>
      </c>
      <c r="C385" s="3">
        <v>354.4</v>
      </c>
      <c r="D385" s="3">
        <f t="shared" si="104"/>
        <v>354.4</v>
      </c>
      <c r="E385" s="3">
        <v>753.3</v>
      </c>
      <c r="F385" s="4">
        <f t="shared" si="100"/>
        <v>2.1255643340857788</v>
      </c>
      <c r="G385" s="4">
        <f t="shared" si="101"/>
        <v>2.1255643340857788</v>
      </c>
      <c r="H385" s="5"/>
    </row>
    <row r="386" spans="1:8" s="6" customFormat="1" ht="87" customHeight="1" x14ac:dyDescent="0.2">
      <c r="A386" s="1" t="s">
        <v>624</v>
      </c>
      <c r="B386" s="2" t="s">
        <v>463</v>
      </c>
      <c r="C386" s="3">
        <v>0</v>
      </c>
      <c r="D386" s="3">
        <f t="shared" si="104"/>
        <v>0</v>
      </c>
      <c r="E386" s="3">
        <v>-524.4</v>
      </c>
      <c r="F386" s="4">
        <v>0</v>
      </c>
      <c r="G386" s="4">
        <v>0</v>
      </c>
      <c r="H386" s="5"/>
    </row>
    <row r="387" spans="1:8" s="6" customFormat="1" ht="82.5" customHeight="1" x14ac:dyDescent="0.2">
      <c r="A387" s="1" t="s">
        <v>767</v>
      </c>
      <c r="B387" s="2" t="s">
        <v>463</v>
      </c>
      <c r="C387" s="3">
        <v>0</v>
      </c>
      <c r="D387" s="3">
        <v>20</v>
      </c>
      <c r="E387" s="3">
        <v>60</v>
      </c>
      <c r="F387" s="4">
        <v>0</v>
      </c>
      <c r="G387" s="4">
        <f t="shared" si="101"/>
        <v>3</v>
      </c>
      <c r="H387" s="5"/>
    </row>
    <row r="388" spans="1:8" s="6" customFormat="1" ht="71.25" customHeight="1" x14ac:dyDescent="0.2">
      <c r="A388" s="1" t="s">
        <v>625</v>
      </c>
      <c r="B388" s="2" t="s">
        <v>464</v>
      </c>
      <c r="C388" s="3">
        <f>C389+C390+C392+C391+C393</f>
        <v>42841</v>
      </c>
      <c r="D388" s="3">
        <f>D389+D390+D392+D391+D393</f>
        <v>42851</v>
      </c>
      <c r="E388" s="3">
        <f>E389+E390+E392+E391</f>
        <v>36280.799999999996</v>
      </c>
      <c r="F388" s="4">
        <f t="shared" si="100"/>
        <v>0.84687098807217376</v>
      </c>
      <c r="G388" s="4">
        <f t="shared" si="101"/>
        <v>0.84667335651443365</v>
      </c>
      <c r="H388" s="5"/>
    </row>
    <row r="389" spans="1:8" s="6" customFormat="1" ht="73.5" customHeight="1" x14ac:dyDescent="0.2">
      <c r="A389" s="1" t="s">
        <v>627</v>
      </c>
      <c r="B389" s="2" t="s">
        <v>464</v>
      </c>
      <c r="C389" s="3">
        <v>5820</v>
      </c>
      <c r="D389" s="3">
        <f t="shared" si="104"/>
        <v>5820</v>
      </c>
      <c r="E389" s="3">
        <v>354.9</v>
      </c>
      <c r="F389" s="4">
        <f t="shared" si="100"/>
        <v>6.0979381443298966E-2</v>
      </c>
      <c r="G389" s="4">
        <f t="shared" si="101"/>
        <v>6.0979381443298966E-2</v>
      </c>
      <c r="H389" s="5"/>
    </row>
    <row r="390" spans="1:8" s="6" customFormat="1" ht="69.75" customHeight="1" x14ac:dyDescent="0.2">
      <c r="A390" s="1" t="s">
        <v>628</v>
      </c>
      <c r="B390" s="2" t="s">
        <v>464</v>
      </c>
      <c r="C390" s="3">
        <v>15</v>
      </c>
      <c r="D390" s="3">
        <f t="shared" si="104"/>
        <v>15</v>
      </c>
      <c r="E390" s="3">
        <v>57.7</v>
      </c>
      <c r="F390" s="4">
        <f t="shared" si="100"/>
        <v>3.8466666666666667</v>
      </c>
      <c r="G390" s="4">
        <f t="shared" si="101"/>
        <v>3.8466666666666667</v>
      </c>
      <c r="H390" s="5"/>
    </row>
    <row r="391" spans="1:8" s="6" customFormat="1" ht="72.75" customHeight="1" x14ac:dyDescent="0.2">
      <c r="A391" s="1" t="s">
        <v>629</v>
      </c>
      <c r="B391" s="2" t="s">
        <v>523</v>
      </c>
      <c r="C391" s="3">
        <v>6</v>
      </c>
      <c r="D391" s="3">
        <f t="shared" si="104"/>
        <v>6</v>
      </c>
      <c r="E391" s="3">
        <v>45.2</v>
      </c>
      <c r="F391" s="4">
        <f t="shared" si="100"/>
        <v>7.5333333333333341</v>
      </c>
      <c r="G391" s="4">
        <f t="shared" si="101"/>
        <v>7.5333333333333341</v>
      </c>
      <c r="H391" s="5"/>
    </row>
    <row r="392" spans="1:8" s="6" customFormat="1" ht="73.5" customHeight="1" x14ac:dyDescent="0.2">
      <c r="A392" s="1" t="s">
        <v>630</v>
      </c>
      <c r="B392" s="2" t="s">
        <v>464</v>
      </c>
      <c r="C392" s="3">
        <v>37000</v>
      </c>
      <c r="D392" s="3">
        <f t="shared" si="104"/>
        <v>37000</v>
      </c>
      <c r="E392" s="3">
        <v>35823</v>
      </c>
      <c r="F392" s="4">
        <f t="shared" si="100"/>
        <v>0.96818918918918917</v>
      </c>
      <c r="G392" s="4">
        <f t="shared" si="101"/>
        <v>0.96818918918918917</v>
      </c>
      <c r="H392" s="5"/>
    </row>
    <row r="393" spans="1:8" s="6" customFormat="1" ht="69.75" customHeight="1" x14ac:dyDescent="0.2">
      <c r="A393" s="1" t="s">
        <v>760</v>
      </c>
      <c r="B393" s="2" t="s">
        <v>523</v>
      </c>
      <c r="C393" s="3">
        <v>0</v>
      </c>
      <c r="D393" s="3">
        <v>10</v>
      </c>
      <c r="E393" s="3">
        <v>0</v>
      </c>
      <c r="F393" s="4">
        <v>0</v>
      </c>
      <c r="G393" s="4">
        <f t="shared" si="101"/>
        <v>0</v>
      </c>
      <c r="H393" s="5"/>
    </row>
    <row r="394" spans="1:8" s="6" customFormat="1" ht="59.25" customHeight="1" x14ac:dyDescent="0.2">
      <c r="A394" s="1" t="s">
        <v>466</v>
      </c>
      <c r="B394" s="2" t="s">
        <v>465</v>
      </c>
      <c r="C394" s="3">
        <f>C395+C398+C402</f>
        <v>18630.400000000001</v>
      </c>
      <c r="D394" s="3">
        <f>D395+D398+D402</f>
        <v>18630.400000000001</v>
      </c>
      <c r="E394" s="3">
        <f>E395+E398+E402</f>
        <v>18223.3</v>
      </c>
      <c r="F394" s="4">
        <f t="shared" si="100"/>
        <v>0.97814861731363778</v>
      </c>
      <c r="G394" s="4">
        <f t="shared" si="101"/>
        <v>0.97814861731363778</v>
      </c>
      <c r="H394" s="5"/>
    </row>
    <row r="395" spans="1:8" s="6" customFormat="1" ht="87" customHeight="1" x14ac:dyDescent="0.2">
      <c r="A395" s="1" t="s">
        <v>631</v>
      </c>
      <c r="B395" s="2" t="s">
        <v>467</v>
      </c>
      <c r="C395" s="3">
        <f>C396+C397</f>
        <v>0</v>
      </c>
      <c r="D395" s="3">
        <f t="shared" si="104"/>
        <v>0</v>
      </c>
      <c r="E395" s="3">
        <f t="shared" ref="E395" si="114">E396+E397</f>
        <v>502.6</v>
      </c>
      <c r="F395" s="4">
        <v>0</v>
      </c>
      <c r="G395" s="4">
        <v>0</v>
      </c>
      <c r="H395" s="5"/>
    </row>
    <row r="396" spans="1:8" s="6" customFormat="1" ht="76.5" x14ac:dyDescent="0.2">
      <c r="A396" s="1" t="s">
        <v>632</v>
      </c>
      <c r="B396" s="2" t="s">
        <v>467</v>
      </c>
      <c r="C396" s="3">
        <v>0</v>
      </c>
      <c r="D396" s="3">
        <f t="shared" si="104"/>
        <v>0</v>
      </c>
      <c r="E396" s="3">
        <v>0</v>
      </c>
      <c r="F396" s="4">
        <v>0</v>
      </c>
      <c r="G396" s="4">
        <v>0</v>
      </c>
      <c r="H396" s="5"/>
    </row>
    <row r="397" spans="1:8" s="6" customFormat="1" ht="86.25" customHeight="1" x14ac:dyDescent="0.2">
      <c r="A397" s="1" t="s">
        <v>633</v>
      </c>
      <c r="B397" s="2" t="s">
        <v>467</v>
      </c>
      <c r="C397" s="3">
        <v>0</v>
      </c>
      <c r="D397" s="3">
        <f t="shared" si="104"/>
        <v>0</v>
      </c>
      <c r="E397" s="3">
        <v>502.6</v>
      </c>
      <c r="F397" s="4">
        <v>0</v>
      </c>
      <c r="G397" s="4">
        <v>0</v>
      </c>
      <c r="H397" s="5"/>
    </row>
    <row r="398" spans="1:8" s="6" customFormat="1" ht="72" customHeight="1" x14ac:dyDescent="0.2">
      <c r="A398" s="1" t="s">
        <v>634</v>
      </c>
      <c r="B398" s="2" t="s">
        <v>468</v>
      </c>
      <c r="C398" s="3">
        <f>C399+C400+C401</f>
        <v>17830.400000000001</v>
      </c>
      <c r="D398" s="3">
        <f>D399+D400+D401</f>
        <v>17830.400000000001</v>
      </c>
      <c r="E398" s="3">
        <f>E399+E400+E401</f>
        <v>16804.2</v>
      </c>
      <c r="F398" s="4">
        <f t="shared" si="100"/>
        <v>0.94244660804020097</v>
      </c>
      <c r="G398" s="4">
        <f t="shared" si="101"/>
        <v>0.94244660804020097</v>
      </c>
      <c r="H398" s="5"/>
    </row>
    <row r="399" spans="1:8" s="6" customFormat="1" ht="75" customHeight="1" x14ac:dyDescent="0.2">
      <c r="A399" s="1" t="s">
        <v>635</v>
      </c>
      <c r="B399" s="2" t="s">
        <v>468</v>
      </c>
      <c r="C399" s="3">
        <v>130.4</v>
      </c>
      <c r="D399" s="3">
        <f t="shared" si="104"/>
        <v>130.4</v>
      </c>
      <c r="E399" s="3">
        <v>410.6</v>
      </c>
      <c r="F399" s="4">
        <f t="shared" si="100"/>
        <v>3.1487730061349692</v>
      </c>
      <c r="G399" s="4">
        <f t="shared" si="101"/>
        <v>3.1487730061349692</v>
      </c>
      <c r="H399" s="5"/>
    </row>
    <row r="400" spans="1:8" s="6" customFormat="1" ht="74.25" customHeight="1" x14ac:dyDescent="0.2">
      <c r="A400" s="1" t="s">
        <v>636</v>
      </c>
      <c r="B400" s="2" t="s">
        <v>468</v>
      </c>
      <c r="C400" s="3">
        <v>17700</v>
      </c>
      <c r="D400" s="3">
        <f t="shared" si="104"/>
        <v>17700</v>
      </c>
      <c r="E400" s="3">
        <v>16383.6</v>
      </c>
      <c r="F400" s="4">
        <f t="shared" si="100"/>
        <v>0.92562711864406777</v>
      </c>
      <c r="G400" s="4">
        <f t="shared" si="101"/>
        <v>0.92562711864406777</v>
      </c>
      <c r="H400" s="5"/>
    </row>
    <row r="401" spans="1:8" s="6" customFormat="1" ht="74.25" customHeight="1" x14ac:dyDescent="0.2">
      <c r="A401" s="1" t="s">
        <v>806</v>
      </c>
      <c r="B401" s="2" t="s">
        <v>805</v>
      </c>
      <c r="C401" s="3">
        <v>0</v>
      </c>
      <c r="D401" s="3">
        <f t="shared" si="104"/>
        <v>0</v>
      </c>
      <c r="E401" s="3">
        <v>10</v>
      </c>
      <c r="F401" s="4">
        <v>0</v>
      </c>
      <c r="G401" s="4">
        <v>0</v>
      </c>
      <c r="H401" s="5"/>
    </row>
    <row r="402" spans="1:8" s="6" customFormat="1" ht="123" customHeight="1" x14ac:dyDescent="0.2">
      <c r="A402" s="1" t="s">
        <v>637</v>
      </c>
      <c r="B402" s="2" t="s">
        <v>524</v>
      </c>
      <c r="C402" s="3">
        <f>C403+C404</f>
        <v>800</v>
      </c>
      <c r="D402" s="3">
        <f>D403+D404</f>
        <v>800</v>
      </c>
      <c r="E402" s="3">
        <f t="shared" ref="E402" si="115">E403+E404</f>
        <v>916.5</v>
      </c>
      <c r="F402" s="4">
        <f t="shared" ref="F402:F466" si="116">E402/C402</f>
        <v>1.1456249999999999</v>
      </c>
      <c r="G402" s="4">
        <f t="shared" ref="G402:G466" si="117">E402/D402</f>
        <v>1.1456249999999999</v>
      </c>
      <c r="H402" s="5"/>
    </row>
    <row r="403" spans="1:8" s="6" customFormat="1" ht="121.5" customHeight="1" x14ac:dyDescent="0.2">
      <c r="A403" s="1" t="s">
        <v>638</v>
      </c>
      <c r="B403" s="2" t="s">
        <v>524</v>
      </c>
      <c r="C403" s="3">
        <v>800</v>
      </c>
      <c r="D403" s="3">
        <f t="shared" si="104"/>
        <v>800</v>
      </c>
      <c r="E403" s="3">
        <v>666.5</v>
      </c>
      <c r="F403" s="4">
        <f t="shared" si="116"/>
        <v>0.833125</v>
      </c>
      <c r="G403" s="4">
        <f t="shared" si="117"/>
        <v>0.833125</v>
      </c>
      <c r="H403" s="5"/>
    </row>
    <row r="404" spans="1:8" s="6" customFormat="1" ht="120.75" customHeight="1" x14ac:dyDescent="0.2">
      <c r="A404" s="1" t="s">
        <v>639</v>
      </c>
      <c r="B404" s="2" t="s">
        <v>524</v>
      </c>
      <c r="C404" s="3">
        <v>0</v>
      </c>
      <c r="D404" s="3">
        <f t="shared" si="104"/>
        <v>0</v>
      </c>
      <c r="E404" s="3">
        <v>250</v>
      </c>
      <c r="F404" s="4">
        <v>0</v>
      </c>
      <c r="G404" s="4">
        <v>0</v>
      </c>
      <c r="H404" s="5"/>
    </row>
    <row r="405" spans="1:8" s="6" customFormat="1" ht="49.5" customHeight="1" x14ac:dyDescent="0.2">
      <c r="A405" s="1" t="s">
        <v>470</v>
      </c>
      <c r="B405" s="2" t="s">
        <v>469</v>
      </c>
      <c r="C405" s="3">
        <f>C406</f>
        <v>101</v>
      </c>
      <c r="D405" s="3">
        <f>D406</f>
        <v>101</v>
      </c>
      <c r="E405" s="3">
        <f t="shared" ref="E405" si="118">E406</f>
        <v>97.5</v>
      </c>
      <c r="F405" s="4">
        <f t="shared" si="116"/>
        <v>0.96534653465346532</v>
      </c>
      <c r="G405" s="4">
        <f t="shared" si="117"/>
        <v>0.96534653465346532</v>
      </c>
      <c r="H405" s="5"/>
    </row>
    <row r="406" spans="1:8" s="6" customFormat="1" ht="72" customHeight="1" x14ac:dyDescent="0.2">
      <c r="A406" s="1" t="s">
        <v>644</v>
      </c>
      <c r="B406" s="2" t="s">
        <v>471</v>
      </c>
      <c r="C406" s="3">
        <f>SUM(C407:C408)</f>
        <v>101</v>
      </c>
      <c r="D406" s="3">
        <f>SUM(D407:D408)</f>
        <v>101</v>
      </c>
      <c r="E406" s="3">
        <f t="shared" ref="E406" si="119">SUM(E407:E408)</f>
        <v>97.5</v>
      </c>
      <c r="F406" s="4">
        <f t="shared" si="116"/>
        <v>0.96534653465346532</v>
      </c>
      <c r="G406" s="4">
        <f t="shared" si="117"/>
        <v>0.96534653465346532</v>
      </c>
      <c r="H406" s="5"/>
    </row>
    <row r="407" spans="1:8" s="6" customFormat="1" ht="72.75" customHeight="1" x14ac:dyDescent="0.2">
      <c r="A407" s="1" t="s">
        <v>640</v>
      </c>
      <c r="B407" s="2" t="s">
        <v>471</v>
      </c>
      <c r="C407" s="3">
        <v>1</v>
      </c>
      <c r="D407" s="3">
        <f t="shared" si="104"/>
        <v>1</v>
      </c>
      <c r="E407" s="3">
        <v>1.4</v>
      </c>
      <c r="F407" s="4">
        <f t="shared" si="116"/>
        <v>1.4</v>
      </c>
      <c r="G407" s="4">
        <f t="shared" si="117"/>
        <v>1.4</v>
      </c>
      <c r="H407" s="5"/>
    </row>
    <row r="408" spans="1:8" s="6" customFormat="1" ht="72.75" customHeight="1" x14ac:dyDescent="0.2">
      <c r="A408" s="1" t="s">
        <v>641</v>
      </c>
      <c r="B408" s="2" t="s">
        <v>525</v>
      </c>
      <c r="C408" s="3">
        <v>100</v>
      </c>
      <c r="D408" s="3">
        <f t="shared" si="104"/>
        <v>100</v>
      </c>
      <c r="E408" s="3">
        <v>96.1</v>
      </c>
      <c r="F408" s="4">
        <f t="shared" si="116"/>
        <v>0.96099999999999997</v>
      </c>
      <c r="G408" s="4">
        <f t="shared" si="117"/>
        <v>0.96099999999999997</v>
      </c>
      <c r="H408" s="5"/>
    </row>
    <row r="409" spans="1:8" s="6" customFormat="1" ht="111.75" customHeight="1" x14ac:dyDescent="0.2">
      <c r="A409" s="1" t="s">
        <v>732</v>
      </c>
      <c r="B409" s="27" t="s">
        <v>733</v>
      </c>
      <c r="C409" s="3">
        <f>C410</f>
        <v>49</v>
      </c>
      <c r="D409" s="3">
        <f>D410</f>
        <v>49</v>
      </c>
      <c r="E409" s="3">
        <f t="shared" ref="E409" si="120">E410</f>
        <v>105</v>
      </c>
      <c r="F409" s="4">
        <f t="shared" si="116"/>
        <v>2.1428571428571428</v>
      </c>
      <c r="G409" s="4">
        <f t="shared" si="117"/>
        <v>2.1428571428571428</v>
      </c>
      <c r="H409" s="5"/>
    </row>
    <row r="410" spans="1:8" s="6" customFormat="1" ht="97.5" customHeight="1" x14ac:dyDescent="0.2">
      <c r="A410" s="1" t="s">
        <v>734</v>
      </c>
      <c r="B410" s="27" t="s">
        <v>643</v>
      </c>
      <c r="C410" s="3">
        <f t="shared" ref="C410" si="121">C411</f>
        <v>49</v>
      </c>
      <c r="D410" s="3">
        <f>D411</f>
        <v>49</v>
      </c>
      <c r="E410" s="3">
        <f>E411</f>
        <v>105</v>
      </c>
      <c r="F410" s="4">
        <f t="shared" si="116"/>
        <v>2.1428571428571428</v>
      </c>
      <c r="G410" s="4">
        <f t="shared" si="117"/>
        <v>2.1428571428571428</v>
      </c>
      <c r="H410" s="5"/>
    </row>
    <row r="411" spans="1:8" s="6" customFormat="1" ht="95.25" customHeight="1" x14ac:dyDescent="0.2">
      <c r="A411" s="1" t="s">
        <v>642</v>
      </c>
      <c r="B411" s="27" t="s">
        <v>643</v>
      </c>
      <c r="C411" s="3">
        <v>49</v>
      </c>
      <c r="D411" s="3">
        <f t="shared" si="104"/>
        <v>49</v>
      </c>
      <c r="E411" s="33">
        <v>105</v>
      </c>
      <c r="F411" s="4">
        <f t="shared" si="116"/>
        <v>2.1428571428571428</v>
      </c>
      <c r="G411" s="4">
        <f t="shared" si="117"/>
        <v>2.1428571428571428</v>
      </c>
      <c r="H411" s="5"/>
    </row>
    <row r="412" spans="1:8" s="6" customFormat="1" ht="58.5" customHeight="1" x14ac:dyDescent="0.2">
      <c r="A412" s="8" t="s">
        <v>487</v>
      </c>
      <c r="B412" s="9" t="s">
        <v>488</v>
      </c>
      <c r="C412" s="10">
        <f>SUM(C413:C418)</f>
        <v>397.70000000000005</v>
      </c>
      <c r="D412" s="10">
        <f t="shared" si="104"/>
        <v>397.70000000000005</v>
      </c>
      <c r="E412" s="10">
        <f>SUM(E413:E418)</f>
        <v>428.7</v>
      </c>
      <c r="F412" s="11">
        <f t="shared" si="116"/>
        <v>1.0779482021624338</v>
      </c>
      <c r="G412" s="11">
        <f t="shared" si="117"/>
        <v>1.0779482021624338</v>
      </c>
      <c r="H412" s="5"/>
    </row>
    <row r="413" spans="1:8" s="6" customFormat="1" ht="58.5" customHeight="1" x14ac:dyDescent="0.2">
      <c r="A413" s="1" t="s">
        <v>648</v>
      </c>
      <c r="B413" s="2" t="s">
        <v>488</v>
      </c>
      <c r="C413" s="3">
        <v>1</v>
      </c>
      <c r="D413" s="3">
        <f t="shared" si="104"/>
        <v>1</v>
      </c>
      <c r="E413" s="3">
        <v>1</v>
      </c>
      <c r="F413" s="4">
        <f t="shared" si="116"/>
        <v>1</v>
      </c>
      <c r="G413" s="4">
        <f t="shared" si="117"/>
        <v>1</v>
      </c>
      <c r="H413" s="5"/>
    </row>
    <row r="414" spans="1:8" s="6" customFormat="1" ht="58.5" customHeight="1" x14ac:dyDescent="0.2">
      <c r="A414" s="1" t="s">
        <v>807</v>
      </c>
      <c r="B414" s="2" t="s">
        <v>488</v>
      </c>
      <c r="C414" s="3">
        <v>0</v>
      </c>
      <c r="D414" s="3">
        <f t="shared" si="104"/>
        <v>0</v>
      </c>
      <c r="E414" s="3">
        <v>3</v>
      </c>
      <c r="F414" s="4">
        <v>0</v>
      </c>
      <c r="G414" s="4">
        <v>0</v>
      </c>
      <c r="H414" s="5"/>
    </row>
    <row r="415" spans="1:8" s="6" customFormat="1" ht="57.75" customHeight="1" x14ac:dyDescent="0.2">
      <c r="A415" s="1" t="s">
        <v>649</v>
      </c>
      <c r="B415" s="2" t="s">
        <v>488</v>
      </c>
      <c r="C415" s="3">
        <v>100</v>
      </c>
      <c r="D415" s="3">
        <f t="shared" ref="D415:D478" si="122">C415</f>
        <v>100</v>
      </c>
      <c r="E415" s="3">
        <v>20</v>
      </c>
      <c r="F415" s="4">
        <f t="shared" si="116"/>
        <v>0.2</v>
      </c>
      <c r="G415" s="4">
        <f t="shared" si="117"/>
        <v>0.2</v>
      </c>
      <c r="H415" s="5"/>
    </row>
    <row r="416" spans="1:8" s="6" customFormat="1" ht="58.5" customHeight="1" x14ac:dyDescent="0.2">
      <c r="A416" s="1" t="s">
        <v>650</v>
      </c>
      <c r="B416" s="2" t="s">
        <v>488</v>
      </c>
      <c r="C416" s="3">
        <v>97.1</v>
      </c>
      <c r="D416" s="3">
        <f t="shared" si="122"/>
        <v>97.1</v>
      </c>
      <c r="E416" s="3">
        <v>14</v>
      </c>
      <c r="F416" s="4">
        <f t="shared" si="116"/>
        <v>0.14418125643666324</v>
      </c>
      <c r="G416" s="4">
        <f t="shared" si="117"/>
        <v>0.14418125643666324</v>
      </c>
      <c r="H416" s="5"/>
    </row>
    <row r="417" spans="1:8" s="6" customFormat="1" ht="59.25" customHeight="1" x14ac:dyDescent="0.2">
      <c r="A417" s="1" t="s">
        <v>651</v>
      </c>
      <c r="B417" s="2" t="s">
        <v>488</v>
      </c>
      <c r="C417" s="3">
        <v>170</v>
      </c>
      <c r="D417" s="3">
        <f t="shared" si="122"/>
        <v>170</v>
      </c>
      <c r="E417" s="3">
        <v>347.7</v>
      </c>
      <c r="F417" s="4">
        <f t="shared" si="116"/>
        <v>2.0452941176470589</v>
      </c>
      <c r="G417" s="4">
        <f t="shared" si="117"/>
        <v>2.0452941176470589</v>
      </c>
      <c r="H417" s="5"/>
    </row>
    <row r="418" spans="1:8" s="6" customFormat="1" ht="60" customHeight="1" x14ac:dyDescent="0.2">
      <c r="A418" s="1" t="s">
        <v>652</v>
      </c>
      <c r="B418" s="2" t="s">
        <v>488</v>
      </c>
      <c r="C418" s="3">
        <v>29.6</v>
      </c>
      <c r="D418" s="3">
        <f t="shared" si="122"/>
        <v>29.6</v>
      </c>
      <c r="E418" s="3">
        <v>43</v>
      </c>
      <c r="F418" s="4">
        <f t="shared" si="116"/>
        <v>1.4527027027027026</v>
      </c>
      <c r="G418" s="4">
        <f t="shared" si="117"/>
        <v>1.4527027027027026</v>
      </c>
      <c r="H418" s="5"/>
    </row>
    <row r="419" spans="1:8" s="6" customFormat="1" ht="73.5" customHeight="1" x14ac:dyDescent="0.2">
      <c r="A419" s="8" t="s">
        <v>472</v>
      </c>
      <c r="B419" s="9" t="s">
        <v>473</v>
      </c>
      <c r="C419" s="10">
        <f>C420+C444+C446+C448</f>
        <v>173404.7</v>
      </c>
      <c r="D419" s="10">
        <f>D420+D444+D446+D448</f>
        <v>51508.100000000006</v>
      </c>
      <c r="E419" s="10">
        <f>E420+E444+E446+E448</f>
        <v>135913.70000000001</v>
      </c>
      <c r="F419" s="11">
        <f t="shared" si="116"/>
        <v>0.78379478756919507</v>
      </c>
      <c r="G419" s="11">
        <f t="shared" si="117"/>
        <v>2.6386859542479724</v>
      </c>
      <c r="H419" s="5"/>
    </row>
    <row r="420" spans="1:8" s="6" customFormat="1" ht="72" customHeight="1" x14ac:dyDescent="0.2">
      <c r="A420" s="1" t="s">
        <v>474</v>
      </c>
      <c r="B420" s="2" t="s">
        <v>473</v>
      </c>
      <c r="C420" s="3">
        <f>SUM(C421:C443)</f>
        <v>67047.899999999994</v>
      </c>
      <c r="D420" s="3">
        <f>SUM(D421:D443)</f>
        <v>47942.5</v>
      </c>
      <c r="E420" s="3">
        <f>SUM(E421:E443)</f>
        <v>137645.9</v>
      </c>
      <c r="F420" s="4">
        <f t="shared" si="116"/>
        <v>2.0529487127859336</v>
      </c>
      <c r="G420" s="4">
        <f t="shared" si="117"/>
        <v>2.8710622099389891</v>
      </c>
      <c r="H420" s="5"/>
    </row>
    <row r="421" spans="1:8" s="6" customFormat="1" ht="74.25" customHeight="1" x14ac:dyDescent="0.2">
      <c r="A421" s="1" t="s">
        <v>653</v>
      </c>
      <c r="B421" s="2" t="s">
        <v>473</v>
      </c>
      <c r="C421" s="3">
        <v>15</v>
      </c>
      <c r="D421" s="3">
        <f t="shared" si="122"/>
        <v>15</v>
      </c>
      <c r="E421" s="3">
        <v>15</v>
      </c>
      <c r="F421" s="4">
        <f t="shared" si="116"/>
        <v>1</v>
      </c>
      <c r="G421" s="4">
        <f t="shared" si="117"/>
        <v>1</v>
      </c>
      <c r="H421" s="5"/>
    </row>
    <row r="422" spans="1:8" s="6" customFormat="1" ht="73.5" customHeight="1" x14ac:dyDescent="0.2">
      <c r="A422" s="1" t="s">
        <v>654</v>
      </c>
      <c r="B422" s="2" t="s">
        <v>473</v>
      </c>
      <c r="C422" s="3">
        <v>24.7</v>
      </c>
      <c r="D422" s="3">
        <f t="shared" si="122"/>
        <v>24.7</v>
      </c>
      <c r="E422" s="3">
        <v>83.4</v>
      </c>
      <c r="F422" s="4">
        <f t="shared" si="116"/>
        <v>3.3765182186234819</v>
      </c>
      <c r="G422" s="4">
        <f t="shared" si="117"/>
        <v>3.3765182186234819</v>
      </c>
      <c r="H422" s="5"/>
    </row>
    <row r="423" spans="1:8" s="6" customFormat="1" ht="75" customHeight="1" x14ac:dyDescent="0.2">
      <c r="A423" s="1" t="s">
        <v>659</v>
      </c>
      <c r="B423" s="2" t="s">
        <v>473</v>
      </c>
      <c r="C423" s="3">
        <v>2</v>
      </c>
      <c r="D423" s="3">
        <f t="shared" si="122"/>
        <v>2</v>
      </c>
      <c r="E423" s="3">
        <v>2.1</v>
      </c>
      <c r="F423" s="4">
        <f t="shared" si="116"/>
        <v>1.05</v>
      </c>
      <c r="G423" s="4">
        <f t="shared" si="117"/>
        <v>1.05</v>
      </c>
      <c r="H423" s="5"/>
    </row>
    <row r="424" spans="1:8" s="6" customFormat="1" ht="75" customHeight="1" x14ac:dyDescent="0.2">
      <c r="A424" s="1" t="s">
        <v>745</v>
      </c>
      <c r="B424" s="2" t="s">
        <v>473</v>
      </c>
      <c r="C424" s="3">
        <v>0</v>
      </c>
      <c r="D424" s="3">
        <f t="shared" si="122"/>
        <v>0</v>
      </c>
      <c r="E424" s="3">
        <v>73.3</v>
      </c>
      <c r="F424" s="4">
        <v>0</v>
      </c>
      <c r="G424" s="4">
        <v>0</v>
      </c>
      <c r="H424" s="5"/>
    </row>
    <row r="425" spans="1:8" s="6" customFormat="1" ht="72" customHeight="1" x14ac:dyDescent="0.2">
      <c r="A425" s="1" t="s">
        <v>746</v>
      </c>
      <c r="B425" s="2" t="s">
        <v>473</v>
      </c>
      <c r="C425" s="3">
        <v>0</v>
      </c>
      <c r="D425" s="3">
        <f t="shared" si="122"/>
        <v>0</v>
      </c>
      <c r="E425" s="34">
        <v>1.9</v>
      </c>
      <c r="F425" s="4">
        <v>0</v>
      </c>
      <c r="G425" s="4">
        <v>0</v>
      </c>
      <c r="H425" s="5"/>
    </row>
    <row r="426" spans="1:8" s="6" customFormat="1" ht="69.75" customHeight="1" x14ac:dyDescent="0.2">
      <c r="A426" s="1" t="s">
        <v>655</v>
      </c>
      <c r="B426" s="2" t="s">
        <v>473</v>
      </c>
      <c r="C426" s="3">
        <v>0.3</v>
      </c>
      <c r="D426" s="3">
        <f t="shared" si="122"/>
        <v>0.3</v>
      </c>
      <c r="E426" s="3">
        <v>0</v>
      </c>
      <c r="F426" s="4">
        <f t="shared" si="116"/>
        <v>0</v>
      </c>
      <c r="G426" s="4">
        <f t="shared" si="117"/>
        <v>0</v>
      </c>
      <c r="H426" s="5"/>
    </row>
    <row r="427" spans="1:8" s="6" customFormat="1" ht="72.75" customHeight="1" x14ac:dyDescent="0.2">
      <c r="A427" s="1" t="s">
        <v>768</v>
      </c>
      <c r="B427" s="24" t="s">
        <v>473</v>
      </c>
      <c r="C427" s="3">
        <v>0</v>
      </c>
      <c r="D427" s="3">
        <f t="shared" si="122"/>
        <v>0</v>
      </c>
      <c r="E427" s="3">
        <v>46.6</v>
      </c>
      <c r="F427" s="4">
        <v>0</v>
      </c>
      <c r="G427" s="4">
        <v>0</v>
      </c>
      <c r="H427" s="5"/>
    </row>
    <row r="428" spans="1:8" s="22" customFormat="1" ht="69" customHeight="1" x14ac:dyDescent="0.2">
      <c r="A428" s="1" t="s">
        <v>656</v>
      </c>
      <c r="B428" s="24" t="s">
        <v>473</v>
      </c>
      <c r="C428" s="3">
        <v>22.4</v>
      </c>
      <c r="D428" s="3">
        <f t="shared" si="122"/>
        <v>22.4</v>
      </c>
      <c r="E428" s="3">
        <v>13.7</v>
      </c>
      <c r="F428" s="4">
        <f t="shared" si="116"/>
        <v>0.6116071428571429</v>
      </c>
      <c r="G428" s="4">
        <f t="shared" si="117"/>
        <v>0.6116071428571429</v>
      </c>
      <c r="H428" s="5"/>
    </row>
    <row r="429" spans="1:8" s="6" customFormat="1" ht="71.25" customHeight="1" x14ac:dyDescent="0.2">
      <c r="A429" s="1" t="s">
        <v>657</v>
      </c>
      <c r="B429" s="2" t="s">
        <v>473</v>
      </c>
      <c r="C429" s="3">
        <v>150</v>
      </c>
      <c r="D429" s="3">
        <f t="shared" si="122"/>
        <v>150</v>
      </c>
      <c r="E429" s="3">
        <v>349.5</v>
      </c>
      <c r="F429" s="4">
        <f t="shared" si="116"/>
        <v>2.33</v>
      </c>
      <c r="G429" s="4">
        <f t="shared" si="117"/>
        <v>2.33</v>
      </c>
      <c r="H429" s="5"/>
    </row>
    <row r="430" spans="1:8" s="6" customFormat="1" ht="69" customHeight="1" x14ac:dyDescent="0.2">
      <c r="A430" s="1" t="s">
        <v>658</v>
      </c>
      <c r="B430" s="2" t="s">
        <v>473</v>
      </c>
      <c r="C430" s="3">
        <v>0</v>
      </c>
      <c r="D430" s="3">
        <f t="shared" si="122"/>
        <v>0</v>
      </c>
      <c r="E430" s="3">
        <v>54.1</v>
      </c>
      <c r="F430" s="4">
        <v>0</v>
      </c>
      <c r="G430" s="4">
        <v>0</v>
      </c>
      <c r="H430" s="5"/>
    </row>
    <row r="431" spans="1:8" s="6" customFormat="1" ht="72" customHeight="1" x14ac:dyDescent="0.2">
      <c r="A431" s="1" t="s">
        <v>660</v>
      </c>
      <c r="B431" s="2" t="s">
        <v>473</v>
      </c>
      <c r="C431" s="3">
        <v>3168.6</v>
      </c>
      <c r="D431" s="3">
        <v>12372</v>
      </c>
      <c r="E431" s="3">
        <v>13437.4</v>
      </c>
      <c r="F431" s="4">
        <f t="shared" si="116"/>
        <v>4.2408003534684084</v>
      </c>
      <c r="G431" s="4">
        <f t="shared" si="117"/>
        <v>1.0861138053669577</v>
      </c>
      <c r="H431" s="5"/>
    </row>
    <row r="432" spans="1:8" s="22" customFormat="1" ht="72" customHeight="1" x14ac:dyDescent="0.2">
      <c r="A432" s="1" t="s">
        <v>661</v>
      </c>
      <c r="B432" s="24" t="s">
        <v>473</v>
      </c>
      <c r="C432" s="3">
        <v>5659.8</v>
      </c>
      <c r="D432" s="3">
        <f t="shared" si="122"/>
        <v>5659.8</v>
      </c>
      <c r="E432" s="3">
        <v>9390.6</v>
      </c>
      <c r="F432" s="4">
        <f t="shared" si="116"/>
        <v>1.6591752358740592</v>
      </c>
      <c r="G432" s="4">
        <f t="shared" si="117"/>
        <v>1.6591752358740592</v>
      </c>
      <c r="H432" s="5"/>
    </row>
    <row r="433" spans="1:8" s="6" customFormat="1" ht="72.75" customHeight="1" x14ac:dyDescent="0.2">
      <c r="A433" s="1" t="s">
        <v>662</v>
      </c>
      <c r="B433" s="2" t="s">
        <v>473</v>
      </c>
      <c r="C433" s="3">
        <v>1223.5999999999999</v>
      </c>
      <c r="D433" s="3">
        <f t="shared" si="122"/>
        <v>1223.5999999999999</v>
      </c>
      <c r="E433" s="3">
        <v>253.2</v>
      </c>
      <c r="F433" s="4">
        <f t="shared" si="116"/>
        <v>0.20693036940176529</v>
      </c>
      <c r="G433" s="4">
        <f t="shared" si="117"/>
        <v>0.20693036940176529</v>
      </c>
      <c r="H433" s="5"/>
    </row>
    <row r="434" spans="1:8" s="6" customFormat="1" ht="74.25" customHeight="1" x14ac:dyDescent="0.2">
      <c r="A434" s="1" t="s">
        <v>663</v>
      </c>
      <c r="B434" s="2" t="s">
        <v>473</v>
      </c>
      <c r="C434" s="3">
        <v>97.3</v>
      </c>
      <c r="D434" s="3">
        <f t="shared" si="122"/>
        <v>97.3</v>
      </c>
      <c r="E434" s="3">
        <v>6.3</v>
      </c>
      <c r="F434" s="4">
        <f t="shared" si="116"/>
        <v>6.4748201438848921E-2</v>
      </c>
      <c r="G434" s="4">
        <f t="shared" si="117"/>
        <v>6.4748201438848921E-2</v>
      </c>
      <c r="H434" s="5"/>
    </row>
    <row r="435" spans="1:8" s="6" customFormat="1" ht="71.25" customHeight="1" x14ac:dyDescent="0.2">
      <c r="A435" s="1" t="s">
        <v>665</v>
      </c>
      <c r="B435" s="24" t="s">
        <v>473</v>
      </c>
      <c r="C435" s="3">
        <v>262.5</v>
      </c>
      <c r="D435" s="3">
        <f t="shared" si="122"/>
        <v>262.5</v>
      </c>
      <c r="E435" s="3">
        <v>4846.5</v>
      </c>
      <c r="F435" s="4">
        <f t="shared" si="116"/>
        <v>18.462857142857143</v>
      </c>
      <c r="G435" s="4">
        <f t="shared" si="117"/>
        <v>18.462857142857143</v>
      </c>
      <c r="H435" s="5"/>
    </row>
    <row r="436" spans="1:8" s="22" customFormat="1" ht="70.5" customHeight="1" x14ac:dyDescent="0.2">
      <c r="A436" s="1" t="s">
        <v>664</v>
      </c>
      <c r="B436" s="24" t="s">
        <v>473</v>
      </c>
      <c r="C436" s="3">
        <v>73</v>
      </c>
      <c r="D436" s="3">
        <f t="shared" si="122"/>
        <v>73</v>
      </c>
      <c r="E436" s="3">
        <v>144.4</v>
      </c>
      <c r="F436" s="4">
        <f t="shared" si="116"/>
        <v>1.978082191780822</v>
      </c>
      <c r="G436" s="4">
        <f t="shared" si="117"/>
        <v>1.978082191780822</v>
      </c>
      <c r="H436" s="5"/>
    </row>
    <row r="437" spans="1:8" s="22" customFormat="1" ht="72" customHeight="1" x14ac:dyDescent="0.2">
      <c r="A437" s="1" t="s">
        <v>769</v>
      </c>
      <c r="B437" s="2" t="s">
        <v>473</v>
      </c>
      <c r="C437" s="3">
        <v>5</v>
      </c>
      <c r="D437" s="3">
        <f t="shared" si="122"/>
        <v>5</v>
      </c>
      <c r="E437" s="3">
        <v>255.6</v>
      </c>
      <c r="F437" s="4">
        <f t="shared" si="116"/>
        <v>51.12</v>
      </c>
      <c r="G437" s="4">
        <f t="shared" si="117"/>
        <v>51.12</v>
      </c>
      <c r="H437" s="5"/>
    </row>
    <row r="438" spans="1:8" s="6" customFormat="1" ht="70.5" customHeight="1" x14ac:dyDescent="0.2">
      <c r="A438" s="1" t="s">
        <v>666</v>
      </c>
      <c r="B438" s="2" t="s">
        <v>473</v>
      </c>
      <c r="C438" s="3">
        <v>55336.800000000003</v>
      </c>
      <c r="D438" s="3">
        <v>26928</v>
      </c>
      <c r="E438" s="3">
        <v>80617.5</v>
      </c>
      <c r="F438" s="4">
        <f t="shared" si="116"/>
        <v>1.4568514984603373</v>
      </c>
      <c r="G438" s="4">
        <f t="shared" si="117"/>
        <v>2.9938168449197859</v>
      </c>
      <c r="H438" s="5"/>
    </row>
    <row r="439" spans="1:8" s="6" customFormat="1" ht="75" customHeight="1" x14ac:dyDescent="0.2">
      <c r="A439" s="1" t="s">
        <v>667</v>
      </c>
      <c r="B439" s="2" t="s">
        <v>473</v>
      </c>
      <c r="C439" s="3">
        <v>77</v>
      </c>
      <c r="D439" s="3">
        <f t="shared" si="122"/>
        <v>77</v>
      </c>
      <c r="E439" s="3">
        <v>272</v>
      </c>
      <c r="F439" s="4">
        <f t="shared" si="116"/>
        <v>3.5324675324675323</v>
      </c>
      <c r="G439" s="4">
        <f t="shared" si="117"/>
        <v>3.5324675324675323</v>
      </c>
      <c r="H439" s="5"/>
    </row>
    <row r="440" spans="1:8" s="22" customFormat="1" ht="71.25" customHeight="1" x14ac:dyDescent="0.2">
      <c r="A440" s="1" t="s">
        <v>668</v>
      </c>
      <c r="B440" s="24" t="s">
        <v>473</v>
      </c>
      <c r="C440" s="3">
        <v>593.5</v>
      </c>
      <c r="D440" s="3">
        <f t="shared" si="122"/>
        <v>593.5</v>
      </c>
      <c r="E440" s="3">
        <v>27631.5</v>
      </c>
      <c r="F440" s="4">
        <f t="shared" si="116"/>
        <v>46.55686604886268</v>
      </c>
      <c r="G440" s="4">
        <f t="shared" si="117"/>
        <v>46.55686604886268</v>
      </c>
      <c r="H440" s="5"/>
    </row>
    <row r="441" spans="1:8" s="6" customFormat="1" ht="75.75" customHeight="1" x14ac:dyDescent="0.2">
      <c r="A441" s="1" t="s">
        <v>669</v>
      </c>
      <c r="B441" s="2" t="s">
        <v>473</v>
      </c>
      <c r="C441" s="3">
        <v>50</v>
      </c>
      <c r="D441" s="3">
        <v>150</v>
      </c>
      <c r="E441" s="3">
        <v>105.8</v>
      </c>
      <c r="F441" s="4">
        <f t="shared" si="116"/>
        <v>2.1160000000000001</v>
      </c>
      <c r="G441" s="4">
        <f t="shared" si="117"/>
        <v>0.70533333333333337</v>
      </c>
      <c r="H441" s="5"/>
    </row>
    <row r="442" spans="1:8" s="6" customFormat="1" ht="72" customHeight="1" x14ac:dyDescent="0.2">
      <c r="A442" s="1" t="s">
        <v>761</v>
      </c>
      <c r="B442" s="2" t="s">
        <v>473</v>
      </c>
      <c r="C442" s="3">
        <v>0</v>
      </c>
      <c r="D442" s="3">
        <f t="shared" si="122"/>
        <v>0</v>
      </c>
      <c r="E442" s="3">
        <v>0.9</v>
      </c>
      <c r="F442" s="4">
        <v>0</v>
      </c>
      <c r="G442" s="4">
        <v>0</v>
      </c>
      <c r="H442" s="5"/>
    </row>
    <row r="443" spans="1:8" s="6" customFormat="1" ht="73.5" customHeight="1" x14ac:dyDescent="0.2">
      <c r="A443" s="1" t="s">
        <v>670</v>
      </c>
      <c r="B443" s="2" t="s">
        <v>473</v>
      </c>
      <c r="C443" s="3">
        <v>286.39999999999998</v>
      </c>
      <c r="D443" s="3">
        <f t="shared" si="122"/>
        <v>286.39999999999998</v>
      </c>
      <c r="E443" s="3">
        <v>44.6</v>
      </c>
      <c r="F443" s="4">
        <f t="shared" si="116"/>
        <v>0.15572625698324025</v>
      </c>
      <c r="G443" s="4">
        <f t="shared" si="117"/>
        <v>0.15572625698324025</v>
      </c>
      <c r="H443" s="5"/>
    </row>
    <row r="444" spans="1:8" s="22" customFormat="1" ht="73.5" customHeight="1" x14ac:dyDescent="0.2">
      <c r="A444" s="1" t="s">
        <v>671</v>
      </c>
      <c r="B444" s="24" t="s">
        <v>475</v>
      </c>
      <c r="C444" s="3">
        <f>C445</f>
        <v>2161.3000000000002</v>
      </c>
      <c r="D444" s="3">
        <f t="shared" si="122"/>
        <v>2161.3000000000002</v>
      </c>
      <c r="E444" s="3">
        <f t="shared" ref="E444" si="123">E445</f>
        <v>704.6</v>
      </c>
      <c r="F444" s="4">
        <f t="shared" si="116"/>
        <v>0.32600749548882613</v>
      </c>
      <c r="G444" s="4">
        <f t="shared" si="117"/>
        <v>0.32600749548882613</v>
      </c>
      <c r="H444" s="5"/>
    </row>
    <row r="445" spans="1:8" s="6" customFormat="1" ht="73.5" customHeight="1" x14ac:dyDescent="0.2">
      <c r="A445" s="1" t="s">
        <v>672</v>
      </c>
      <c r="B445" s="2" t="s">
        <v>475</v>
      </c>
      <c r="C445" s="3">
        <v>2161.3000000000002</v>
      </c>
      <c r="D445" s="3">
        <f t="shared" si="122"/>
        <v>2161.3000000000002</v>
      </c>
      <c r="E445" s="3">
        <v>704.6</v>
      </c>
      <c r="F445" s="4">
        <f t="shared" si="116"/>
        <v>0.32600749548882613</v>
      </c>
      <c r="G445" s="4">
        <f t="shared" si="117"/>
        <v>0.32600749548882613</v>
      </c>
      <c r="H445" s="5"/>
    </row>
    <row r="446" spans="1:8" s="6" customFormat="1" ht="59.25" customHeight="1" x14ac:dyDescent="0.2">
      <c r="A446" s="1" t="s">
        <v>673</v>
      </c>
      <c r="B446" s="2" t="s">
        <v>476</v>
      </c>
      <c r="C446" s="3">
        <f>C447</f>
        <v>129</v>
      </c>
      <c r="D446" s="3">
        <f t="shared" si="122"/>
        <v>129</v>
      </c>
      <c r="E446" s="3">
        <f t="shared" ref="E446" si="124">E447</f>
        <v>23.7</v>
      </c>
      <c r="F446" s="4">
        <f t="shared" si="116"/>
        <v>0.18372093023255814</v>
      </c>
      <c r="G446" s="4">
        <f t="shared" si="117"/>
        <v>0.18372093023255814</v>
      </c>
      <c r="H446" s="5"/>
    </row>
    <row r="447" spans="1:8" s="22" customFormat="1" ht="59.25" customHeight="1" x14ac:dyDescent="0.2">
      <c r="A447" s="1" t="s">
        <v>674</v>
      </c>
      <c r="B447" s="24" t="s">
        <v>476</v>
      </c>
      <c r="C447" s="3">
        <v>129</v>
      </c>
      <c r="D447" s="3">
        <f t="shared" si="122"/>
        <v>129</v>
      </c>
      <c r="E447" s="3">
        <v>23.7</v>
      </c>
      <c r="F447" s="4">
        <f t="shared" si="116"/>
        <v>0.18372093023255814</v>
      </c>
      <c r="G447" s="4">
        <f t="shared" si="117"/>
        <v>0.18372093023255814</v>
      </c>
      <c r="H447" s="5"/>
    </row>
    <row r="448" spans="1:8" s="6" customFormat="1" ht="60" customHeight="1" x14ac:dyDescent="0.2">
      <c r="A448" s="1" t="s">
        <v>675</v>
      </c>
      <c r="B448" s="2" t="s">
        <v>477</v>
      </c>
      <c r="C448" s="3">
        <f>SUM(C449:C465)</f>
        <v>104066.50000000001</v>
      </c>
      <c r="D448" s="3">
        <f>SUM(D449:D465)</f>
        <v>1275.3000000000018</v>
      </c>
      <c r="E448" s="3">
        <f>SUM(E449:E465)</f>
        <v>-2460.4999999999959</v>
      </c>
      <c r="F448" s="4">
        <f t="shared" si="116"/>
        <v>-2.3643535623855856E-2</v>
      </c>
      <c r="G448" s="4">
        <f t="shared" si="117"/>
        <v>-1.9293499568728867</v>
      </c>
      <c r="H448" s="5"/>
    </row>
    <row r="449" spans="1:8" s="6" customFormat="1" ht="61.5" customHeight="1" x14ac:dyDescent="0.2">
      <c r="A449" s="1" t="s">
        <v>681</v>
      </c>
      <c r="B449" s="2" t="s">
        <v>477</v>
      </c>
      <c r="C449" s="3">
        <v>10</v>
      </c>
      <c r="D449" s="3">
        <f t="shared" si="122"/>
        <v>10</v>
      </c>
      <c r="E449" s="3">
        <v>2</v>
      </c>
      <c r="F449" s="4">
        <f t="shared" si="116"/>
        <v>0.2</v>
      </c>
      <c r="G449" s="4">
        <f t="shared" si="117"/>
        <v>0.2</v>
      </c>
      <c r="H449" s="5"/>
    </row>
    <row r="450" spans="1:8" s="6" customFormat="1" ht="60" customHeight="1" x14ac:dyDescent="0.2">
      <c r="A450" s="1" t="s">
        <v>770</v>
      </c>
      <c r="B450" s="2" t="s">
        <v>477</v>
      </c>
      <c r="C450" s="3">
        <v>0</v>
      </c>
      <c r="D450" s="3">
        <f t="shared" si="122"/>
        <v>0</v>
      </c>
      <c r="E450" s="3">
        <v>3000</v>
      </c>
      <c r="F450" s="4">
        <v>0</v>
      </c>
      <c r="G450" s="4">
        <v>0</v>
      </c>
      <c r="H450" s="5"/>
    </row>
    <row r="451" spans="1:8" s="6" customFormat="1" ht="57.75" customHeight="1" x14ac:dyDescent="0.2">
      <c r="A451" s="1" t="s">
        <v>771</v>
      </c>
      <c r="B451" s="2" t="s">
        <v>477</v>
      </c>
      <c r="C451" s="3">
        <v>54</v>
      </c>
      <c r="D451" s="3">
        <f t="shared" si="122"/>
        <v>54</v>
      </c>
      <c r="E451" s="3">
        <v>2704</v>
      </c>
      <c r="F451" s="4">
        <f t="shared" si="116"/>
        <v>50.074074074074076</v>
      </c>
      <c r="G451" s="4">
        <f t="shared" si="117"/>
        <v>50.074074074074076</v>
      </c>
      <c r="H451" s="5"/>
    </row>
    <row r="452" spans="1:8" s="6" customFormat="1" ht="57.75" customHeight="1" x14ac:dyDescent="0.2">
      <c r="A452" s="1" t="s">
        <v>808</v>
      </c>
      <c r="B452" s="2" t="s">
        <v>477</v>
      </c>
      <c r="C452" s="3">
        <v>0</v>
      </c>
      <c r="D452" s="3">
        <f t="shared" si="122"/>
        <v>0</v>
      </c>
      <c r="E452" s="3">
        <v>17.100000000000001</v>
      </c>
      <c r="F452" s="4">
        <v>0</v>
      </c>
      <c r="G452" s="4">
        <v>0</v>
      </c>
      <c r="H452" s="5"/>
    </row>
    <row r="453" spans="1:8" s="6" customFormat="1" ht="59.25" customHeight="1" x14ac:dyDescent="0.2">
      <c r="A453" s="1" t="s">
        <v>676</v>
      </c>
      <c r="B453" s="2" t="s">
        <v>477</v>
      </c>
      <c r="C453" s="3">
        <v>31.7</v>
      </c>
      <c r="D453" s="3">
        <f t="shared" si="122"/>
        <v>31.7</v>
      </c>
      <c r="E453" s="3">
        <v>117.8</v>
      </c>
      <c r="F453" s="4">
        <f t="shared" si="116"/>
        <v>3.7160883280757098</v>
      </c>
      <c r="G453" s="4">
        <f t="shared" si="117"/>
        <v>3.7160883280757098</v>
      </c>
      <c r="H453" s="5"/>
    </row>
    <row r="454" spans="1:8" s="6" customFormat="1" ht="58.5" customHeight="1" x14ac:dyDescent="0.2">
      <c r="A454" s="1" t="s">
        <v>677</v>
      </c>
      <c r="B454" s="2" t="s">
        <v>477</v>
      </c>
      <c r="C454" s="3">
        <v>9290</v>
      </c>
      <c r="D454" s="3">
        <f t="shared" si="122"/>
        <v>9290</v>
      </c>
      <c r="E454" s="3">
        <v>3796.9</v>
      </c>
      <c r="F454" s="4">
        <f t="shared" si="116"/>
        <v>0.408708288482239</v>
      </c>
      <c r="G454" s="4">
        <f t="shared" si="117"/>
        <v>0.408708288482239</v>
      </c>
      <c r="H454" s="5"/>
    </row>
    <row r="455" spans="1:8" s="22" customFormat="1" ht="60.75" customHeight="1" x14ac:dyDescent="0.2">
      <c r="A455" s="1" t="s">
        <v>678</v>
      </c>
      <c r="B455" s="24" t="s">
        <v>477</v>
      </c>
      <c r="C455" s="3">
        <v>0</v>
      </c>
      <c r="D455" s="3">
        <f t="shared" si="122"/>
        <v>0</v>
      </c>
      <c r="E455" s="3">
        <v>142.69999999999999</v>
      </c>
      <c r="F455" s="4">
        <v>0</v>
      </c>
      <c r="G455" s="4">
        <v>0</v>
      </c>
      <c r="H455" s="5"/>
    </row>
    <row r="456" spans="1:8" s="22" customFormat="1" ht="62.25" customHeight="1" x14ac:dyDescent="0.2">
      <c r="A456" s="1" t="s">
        <v>679</v>
      </c>
      <c r="B456" s="24" t="s">
        <v>477</v>
      </c>
      <c r="C456" s="3">
        <v>65</v>
      </c>
      <c r="D456" s="3">
        <f t="shared" si="122"/>
        <v>65</v>
      </c>
      <c r="E456" s="3">
        <v>109.2</v>
      </c>
      <c r="F456" s="4">
        <f t="shared" si="116"/>
        <v>1.68</v>
      </c>
      <c r="G456" s="4">
        <f t="shared" si="117"/>
        <v>1.68</v>
      </c>
      <c r="H456" s="5"/>
    </row>
    <row r="457" spans="1:8" s="22" customFormat="1" ht="59.25" customHeight="1" x14ac:dyDescent="0.2">
      <c r="A457" s="1" t="s">
        <v>772</v>
      </c>
      <c r="B457" s="24" t="s">
        <v>477</v>
      </c>
      <c r="C457" s="3">
        <v>0</v>
      </c>
      <c r="D457" s="3">
        <f t="shared" si="122"/>
        <v>0</v>
      </c>
      <c r="E457" s="3">
        <v>0.1</v>
      </c>
      <c r="F457" s="4">
        <v>0</v>
      </c>
      <c r="G457" s="4">
        <v>0</v>
      </c>
      <c r="H457" s="5"/>
    </row>
    <row r="458" spans="1:8" s="22" customFormat="1" ht="57" customHeight="1" x14ac:dyDescent="0.2">
      <c r="A458" s="1" t="s">
        <v>680</v>
      </c>
      <c r="B458" s="24" t="s">
        <v>477</v>
      </c>
      <c r="C458" s="3">
        <v>451.7</v>
      </c>
      <c r="D458" s="3">
        <f t="shared" si="122"/>
        <v>451.7</v>
      </c>
      <c r="E458" s="3">
        <v>1664.9</v>
      </c>
      <c r="F458" s="4">
        <f t="shared" si="116"/>
        <v>3.6858534425503655</v>
      </c>
      <c r="G458" s="4">
        <f t="shared" si="117"/>
        <v>3.6858534425503655</v>
      </c>
      <c r="H458" s="5"/>
    </row>
    <row r="459" spans="1:8" s="22" customFormat="1" ht="59.25" customHeight="1" x14ac:dyDescent="0.2">
      <c r="A459" s="1" t="s">
        <v>773</v>
      </c>
      <c r="B459" s="24" t="s">
        <v>477</v>
      </c>
      <c r="C459" s="3">
        <v>0</v>
      </c>
      <c r="D459" s="3">
        <f t="shared" si="122"/>
        <v>0</v>
      </c>
      <c r="E459" s="3">
        <v>3</v>
      </c>
      <c r="F459" s="4">
        <v>0</v>
      </c>
      <c r="G459" s="4">
        <v>0</v>
      </c>
      <c r="H459" s="5"/>
    </row>
    <row r="460" spans="1:8" s="22" customFormat="1" ht="60.75" customHeight="1" x14ac:dyDescent="0.2">
      <c r="A460" s="1" t="s">
        <v>774</v>
      </c>
      <c r="B460" s="24" t="s">
        <v>477</v>
      </c>
      <c r="C460" s="3">
        <v>0</v>
      </c>
      <c r="D460" s="3">
        <f t="shared" si="122"/>
        <v>0</v>
      </c>
      <c r="E460" s="3">
        <v>912.7</v>
      </c>
      <c r="F460" s="4">
        <v>0</v>
      </c>
      <c r="G460" s="4">
        <v>0</v>
      </c>
      <c r="H460" s="5"/>
    </row>
    <row r="461" spans="1:8" s="22" customFormat="1" ht="63.75" customHeight="1" x14ac:dyDescent="0.2">
      <c r="A461" s="1" t="s">
        <v>682</v>
      </c>
      <c r="B461" s="24" t="s">
        <v>477</v>
      </c>
      <c r="C461" s="3">
        <v>2000</v>
      </c>
      <c r="D461" s="3">
        <f t="shared" si="122"/>
        <v>2000</v>
      </c>
      <c r="E461" s="3">
        <v>93.8</v>
      </c>
      <c r="F461" s="4">
        <f t="shared" si="116"/>
        <v>4.6899999999999997E-2</v>
      </c>
      <c r="G461" s="4">
        <f t="shared" si="117"/>
        <v>4.6899999999999997E-2</v>
      </c>
      <c r="H461" s="5"/>
    </row>
    <row r="462" spans="1:8" s="6" customFormat="1" ht="58.5" customHeight="1" x14ac:dyDescent="0.2">
      <c r="A462" s="1" t="s">
        <v>683</v>
      </c>
      <c r="B462" s="2" t="s">
        <v>477</v>
      </c>
      <c r="C462" s="3">
        <v>90116.800000000003</v>
      </c>
      <c r="D462" s="3">
        <v>-12674.4</v>
      </c>
      <c r="E462" s="3">
        <v>-17269.599999999999</v>
      </c>
      <c r="F462" s="4">
        <f t="shared" si="116"/>
        <v>-0.19163574383466789</v>
      </c>
      <c r="G462" s="4">
        <f t="shared" si="117"/>
        <v>1.3625575964148204</v>
      </c>
      <c r="H462" s="5"/>
    </row>
    <row r="463" spans="1:8" s="6" customFormat="1" ht="59.25" customHeight="1" x14ac:dyDescent="0.2">
      <c r="A463" s="1" t="s">
        <v>684</v>
      </c>
      <c r="B463" s="2" t="s">
        <v>477</v>
      </c>
      <c r="C463" s="3">
        <v>1807.8</v>
      </c>
      <c r="D463" s="3">
        <f t="shared" si="122"/>
        <v>1807.8</v>
      </c>
      <c r="E463" s="3">
        <v>2025.8</v>
      </c>
      <c r="F463" s="4">
        <f t="shared" si="116"/>
        <v>1.1205885606814914</v>
      </c>
      <c r="G463" s="4">
        <f t="shared" si="117"/>
        <v>1.1205885606814914</v>
      </c>
      <c r="H463" s="5"/>
    </row>
    <row r="464" spans="1:8" s="6" customFormat="1" ht="58.5" customHeight="1" x14ac:dyDescent="0.2">
      <c r="A464" s="1" t="s">
        <v>685</v>
      </c>
      <c r="B464" s="2" t="s">
        <v>477</v>
      </c>
      <c r="C464" s="3">
        <v>39.5</v>
      </c>
      <c r="D464" s="3">
        <f t="shared" si="122"/>
        <v>39.5</v>
      </c>
      <c r="E464" s="3">
        <v>41.2</v>
      </c>
      <c r="F464" s="4">
        <f t="shared" si="116"/>
        <v>1.0430379746835443</v>
      </c>
      <c r="G464" s="4">
        <f t="shared" si="117"/>
        <v>1.0430379746835443</v>
      </c>
      <c r="H464" s="5"/>
    </row>
    <row r="465" spans="1:8" s="22" customFormat="1" ht="59.25" customHeight="1" x14ac:dyDescent="0.2">
      <c r="A465" s="1" t="s">
        <v>686</v>
      </c>
      <c r="B465" s="24" t="s">
        <v>477</v>
      </c>
      <c r="C465" s="3">
        <v>200</v>
      </c>
      <c r="D465" s="3">
        <f t="shared" si="122"/>
        <v>200</v>
      </c>
      <c r="E465" s="3">
        <v>177.9</v>
      </c>
      <c r="F465" s="4">
        <f t="shared" si="116"/>
        <v>0.88950000000000007</v>
      </c>
      <c r="G465" s="4">
        <f t="shared" si="117"/>
        <v>0.88950000000000007</v>
      </c>
      <c r="H465" s="5"/>
    </row>
    <row r="466" spans="1:8" s="22" customFormat="1" ht="20.25" customHeight="1" x14ac:dyDescent="0.2">
      <c r="A466" s="30" t="s">
        <v>482</v>
      </c>
      <c r="B466" s="35" t="s">
        <v>481</v>
      </c>
      <c r="C466" s="32">
        <f t="shared" ref="C466" si="125">C467+C479+C482+C486</f>
        <v>1605.9</v>
      </c>
      <c r="D466" s="32">
        <f t="shared" si="122"/>
        <v>1605.9</v>
      </c>
      <c r="E466" s="32">
        <f>E467+E479+E482+E486</f>
        <v>5887</v>
      </c>
      <c r="F466" s="56">
        <f t="shared" si="116"/>
        <v>3.665857151752911</v>
      </c>
      <c r="G466" s="56">
        <f t="shared" si="117"/>
        <v>3.665857151752911</v>
      </c>
      <c r="H466" s="21"/>
    </row>
    <row r="467" spans="1:8" s="22" customFormat="1" ht="86.25" customHeight="1" x14ac:dyDescent="0.2">
      <c r="A467" s="1" t="s">
        <v>735</v>
      </c>
      <c r="B467" s="24" t="s">
        <v>736</v>
      </c>
      <c r="C467" s="3">
        <f>C468+C473</f>
        <v>442.70000000000005</v>
      </c>
      <c r="D467" s="3">
        <f>D468+D473</f>
        <v>442.70000000000005</v>
      </c>
      <c r="E467" s="3">
        <f>E468+E473</f>
        <v>1812.3000000000002</v>
      </c>
      <c r="F467" s="4">
        <f t="shared" ref="F467:F535" si="126">E467/C467</f>
        <v>4.0937429410435957</v>
      </c>
      <c r="G467" s="4">
        <f t="shared" ref="G467:G535" si="127">E467/D467</f>
        <v>4.0937429410435957</v>
      </c>
      <c r="H467" s="21"/>
    </row>
    <row r="468" spans="1:8" s="22" customFormat="1" ht="46.5" customHeight="1" x14ac:dyDescent="0.2">
      <c r="A468" s="1" t="s">
        <v>687</v>
      </c>
      <c r="B468" s="24" t="s">
        <v>478</v>
      </c>
      <c r="C468" s="3">
        <f>SUM(C469:C472)</f>
        <v>201.8</v>
      </c>
      <c r="D468" s="3">
        <f>SUM(D469:D472)</f>
        <v>201.8</v>
      </c>
      <c r="E468" s="3">
        <f t="shared" ref="E468" si="128">SUM(E469:E472)</f>
        <v>877.2</v>
      </c>
      <c r="F468" s="4">
        <f t="shared" si="126"/>
        <v>4.3468780971258676</v>
      </c>
      <c r="G468" s="4">
        <f t="shared" si="127"/>
        <v>4.3468780971258676</v>
      </c>
      <c r="H468" s="5"/>
    </row>
    <row r="469" spans="1:8" s="6" customFormat="1" ht="47.25" customHeight="1" x14ac:dyDescent="0.2">
      <c r="A469" s="1" t="s">
        <v>688</v>
      </c>
      <c r="B469" s="2" t="s">
        <v>478</v>
      </c>
      <c r="C469" s="3">
        <v>115</v>
      </c>
      <c r="D469" s="3">
        <f t="shared" si="122"/>
        <v>115</v>
      </c>
      <c r="E469" s="3">
        <v>417.7</v>
      </c>
      <c r="F469" s="4">
        <f t="shared" si="126"/>
        <v>3.632173913043478</v>
      </c>
      <c r="G469" s="4">
        <f t="shared" si="127"/>
        <v>3.632173913043478</v>
      </c>
      <c r="H469" s="5"/>
    </row>
    <row r="470" spans="1:8" s="6" customFormat="1" ht="44.25" customHeight="1" x14ac:dyDescent="0.2">
      <c r="A470" s="1" t="s">
        <v>693</v>
      </c>
      <c r="B470" s="2" t="s">
        <v>478</v>
      </c>
      <c r="C470" s="3">
        <v>47.8</v>
      </c>
      <c r="D470" s="3">
        <f t="shared" si="122"/>
        <v>47.8</v>
      </c>
      <c r="E470" s="3">
        <v>459.5</v>
      </c>
      <c r="F470" s="4">
        <f t="shared" si="126"/>
        <v>9.6129707112970717</v>
      </c>
      <c r="G470" s="4">
        <f t="shared" si="127"/>
        <v>9.6129707112970717</v>
      </c>
      <c r="H470" s="5"/>
    </row>
    <row r="471" spans="1:8" s="6" customFormat="1" ht="45.75" customHeight="1" x14ac:dyDescent="0.2">
      <c r="A471" s="1" t="s">
        <v>689</v>
      </c>
      <c r="B471" s="2" t="s">
        <v>478</v>
      </c>
      <c r="C471" s="3">
        <v>32.6</v>
      </c>
      <c r="D471" s="3">
        <f t="shared" si="122"/>
        <v>32.6</v>
      </c>
      <c r="E471" s="3">
        <v>0</v>
      </c>
      <c r="F471" s="4">
        <f t="shared" si="126"/>
        <v>0</v>
      </c>
      <c r="G471" s="4">
        <f t="shared" si="127"/>
        <v>0</v>
      </c>
      <c r="H471" s="5"/>
    </row>
    <row r="472" spans="1:8" s="22" customFormat="1" ht="45" customHeight="1" x14ac:dyDescent="0.2">
      <c r="A472" s="1" t="s">
        <v>690</v>
      </c>
      <c r="B472" s="24" t="s">
        <v>478</v>
      </c>
      <c r="C472" s="3">
        <v>6.4</v>
      </c>
      <c r="D472" s="3">
        <f t="shared" si="122"/>
        <v>6.4</v>
      </c>
      <c r="E472" s="3">
        <v>0</v>
      </c>
      <c r="F472" s="4">
        <f t="shared" si="126"/>
        <v>0</v>
      </c>
      <c r="G472" s="4">
        <f t="shared" si="127"/>
        <v>0</v>
      </c>
      <c r="H472" s="5"/>
    </row>
    <row r="473" spans="1:8" s="22" customFormat="1" ht="69" customHeight="1" x14ac:dyDescent="0.2">
      <c r="A473" s="1" t="s">
        <v>691</v>
      </c>
      <c r="B473" s="24" t="s">
        <v>479</v>
      </c>
      <c r="C473" s="3">
        <f>SUM(C474:C478)</f>
        <v>240.9</v>
      </c>
      <c r="D473" s="3">
        <f t="shared" si="122"/>
        <v>240.9</v>
      </c>
      <c r="E473" s="3">
        <f t="shared" ref="E473" si="129">SUM(E474:E478)</f>
        <v>935.1</v>
      </c>
      <c r="F473" s="4">
        <f t="shared" si="126"/>
        <v>3.8816936488169365</v>
      </c>
      <c r="G473" s="4">
        <f t="shared" si="127"/>
        <v>3.8816936488169365</v>
      </c>
      <c r="H473" s="5"/>
    </row>
    <row r="474" spans="1:8" s="22" customFormat="1" ht="69.75" customHeight="1" x14ac:dyDescent="0.2">
      <c r="A474" s="1" t="s">
        <v>775</v>
      </c>
      <c r="B474" s="24" t="s">
        <v>479</v>
      </c>
      <c r="C474" s="3">
        <v>0</v>
      </c>
      <c r="D474" s="3">
        <f t="shared" si="122"/>
        <v>0</v>
      </c>
      <c r="E474" s="3">
        <v>100</v>
      </c>
      <c r="F474" s="4">
        <v>0</v>
      </c>
      <c r="G474" s="4">
        <v>0</v>
      </c>
      <c r="H474" s="5"/>
    </row>
    <row r="475" spans="1:8" s="22" customFormat="1" ht="72" customHeight="1" x14ac:dyDescent="0.2">
      <c r="A475" s="1" t="s">
        <v>692</v>
      </c>
      <c r="B475" s="24" t="s">
        <v>479</v>
      </c>
      <c r="C475" s="3">
        <v>160</v>
      </c>
      <c r="D475" s="3">
        <f t="shared" si="122"/>
        <v>160</v>
      </c>
      <c r="E475" s="3">
        <v>638</v>
      </c>
      <c r="F475" s="4">
        <f t="shared" si="126"/>
        <v>3.9874999999999998</v>
      </c>
      <c r="G475" s="4">
        <f t="shared" si="127"/>
        <v>3.9874999999999998</v>
      </c>
      <c r="H475" s="5"/>
    </row>
    <row r="476" spans="1:8" s="22" customFormat="1" ht="72" customHeight="1" x14ac:dyDescent="0.2">
      <c r="A476" s="1" t="s">
        <v>694</v>
      </c>
      <c r="B476" s="24" t="s">
        <v>479</v>
      </c>
      <c r="C476" s="3">
        <v>50</v>
      </c>
      <c r="D476" s="3">
        <f t="shared" si="122"/>
        <v>50</v>
      </c>
      <c r="E476" s="3">
        <v>171.2</v>
      </c>
      <c r="F476" s="4">
        <f t="shared" si="126"/>
        <v>3.4239999999999999</v>
      </c>
      <c r="G476" s="4">
        <f t="shared" si="127"/>
        <v>3.4239999999999999</v>
      </c>
      <c r="H476" s="5"/>
    </row>
    <row r="477" spans="1:8" s="22" customFormat="1" ht="72" customHeight="1" x14ac:dyDescent="0.2">
      <c r="A477" s="1" t="s">
        <v>809</v>
      </c>
      <c r="B477" s="24" t="s">
        <v>479</v>
      </c>
      <c r="C477" s="3">
        <v>0</v>
      </c>
      <c r="D477" s="3">
        <f t="shared" si="122"/>
        <v>0</v>
      </c>
      <c r="E477" s="3">
        <v>25.9</v>
      </c>
      <c r="F477" s="4">
        <v>0</v>
      </c>
      <c r="G477" s="4">
        <v>0</v>
      </c>
      <c r="H477" s="5"/>
    </row>
    <row r="478" spans="1:8" s="6" customFormat="1" ht="73.5" customHeight="1" x14ac:dyDescent="0.2">
      <c r="A478" s="1" t="s">
        <v>695</v>
      </c>
      <c r="B478" s="2" t="s">
        <v>479</v>
      </c>
      <c r="C478" s="3">
        <v>30.9</v>
      </c>
      <c r="D478" s="3">
        <f t="shared" si="122"/>
        <v>30.9</v>
      </c>
      <c r="E478" s="3">
        <v>0</v>
      </c>
      <c r="F478" s="4">
        <f t="shared" si="126"/>
        <v>0</v>
      </c>
      <c r="G478" s="4">
        <f t="shared" si="127"/>
        <v>0</v>
      </c>
      <c r="H478" s="5"/>
    </row>
    <row r="479" spans="1:8" s="6" customFormat="1" ht="36" customHeight="1" x14ac:dyDescent="0.2">
      <c r="A479" s="1" t="s">
        <v>737</v>
      </c>
      <c r="B479" s="2" t="s">
        <v>738</v>
      </c>
      <c r="C479" s="3">
        <f>C480</f>
        <v>2.2999999999999998</v>
      </c>
      <c r="D479" s="3">
        <f t="shared" ref="D479:D540" si="130">C479</f>
        <v>2.2999999999999998</v>
      </c>
      <c r="E479" s="3">
        <f t="shared" ref="E479" si="131">E480</f>
        <v>0</v>
      </c>
      <c r="F479" s="4">
        <f t="shared" si="126"/>
        <v>0</v>
      </c>
      <c r="G479" s="4">
        <f t="shared" si="127"/>
        <v>0</v>
      </c>
      <c r="H479" s="5"/>
    </row>
    <row r="480" spans="1:8" s="6" customFormat="1" ht="138" customHeight="1" x14ac:dyDescent="0.2">
      <c r="A480" s="1" t="s">
        <v>696</v>
      </c>
      <c r="B480" s="2" t="s">
        <v>480</v>
      </c>
      <c r="C480" s="3">
        <f>SUM(C481:C481)</f>
        <v>2.2999999999999998</v>
      </c>
      <c r="D480" s="3">
        <f t="shared" si="130"/>
        <v>2.2999999999999998</v>
      </c>
      <c r="E480" s="3">
        <f>SUM(E481:E481)</f>
        <v>0</v>
      </c>
      <c r="F480" s="4">
        <f t="shared" si="126"/>
        <v>0</v>
      </c>
      <c r="G480" s="4">
        <f t="shared" si="127"/>
        <v>0</v>
      </c>
      <c r="H480" s="5"/>
    </row>
    <row r="481" spans="1:8" s="22" customFormat="1" ht="138" customHeight="1" x14ac:dyDescent="0.2">
      <c r="A481" s="1" t="s">
        <v>697</v>
      </c>
      <c r="B481" s="24" t="s">
        <v>480</v>
      </c>
      <c r="C481" s="3">
        <v>2.2999999999999998</v>
      </c>
      <c r="D481" s="3">
        <f t="shared" si="130"/>
        <v>2.2999999999999998</v>
      </c>
      <c r="E481" s="3">
        <v>0</v>
      </c>
      <c r="F481" s="4">
        <f t="shared" si="126"/>
        <v>0</v>
      </c>
      <c r="G481" s="4">
        <f t="shared" si="127"/>
        <v>0</v>
      </c>
      <c r="H481" s="5"/>
    </row>
    <row r="482" spans="1:8" s="6" customFormat="1" ht="47.25" customHeight="1" x14ac:dyDescent="0.2">
      <c r="A482" s="1" t="s">
        <v>483</v>
      </c>
      <c r="B482" s="2" t="s">
        <v>290</v>
      </c>
      <c r="C482" s="3">
        <f>SUM(C483:C485)</f>
        <v>480.1</v>
      </c>
      <c r="D482" s="3">
        <f t="shared" si="130"/>
        <v>480.1</v>
      </c>
      <c r="E482" s="3">
        <f t="shared" ref="E482" si="132">SUM(E483:E485)</f>
        <v>841.3</v>
      </c>
      <c r="F482" s="4">
        <f t="shared" si="126"/>
        <v>1.752343261820454</v>
      </c>
      <c r="G482" s="4">
        <f t="shared" si="127"/>
        <v>1.752343261820454</v>
      </c>
      <c r="H482" s="5"/>
    </row>
    <row r="483" spans="1:8" s="6" customFormat="1" ht="48.75" customHeight="1" x14ac:dyDescent="0.2">
      <c r="A483" s="1" t="s">
        <v>698</v>
      </c>
      <c r="B483" s="2" t="s">
        <v>290</v>
      </c>
      <c r="C483" s="3">
        <v>400</v>
      </c>
      <c r="D483" s="3">
        <f t="shared" si="130"/>
        <v>400</v>
      </c>
      <c r="E483" s="3">
        <v>683</v>
      </c>
      <c r="F483" s="4">
        <f t="shared" si="126"/>
        <v>1.7075</v>
      </c>
      <c r="G483" s="4">
        <f t="shared" si="127"/>
        <v>1.7075</v>
      </c>
      <c r="H483" s="5"/>
    </row>
    <row r="484" spans="1:8" s="22" customFormat="1" ht="45" customHeight="1" x14ac:dyDescent="0.2">
      <c r="A484" s="1" t="s">
        <v>699</v>
      </c>
      <c r="B484" s="24" t="s">
        <v>290</v>
      </c>
      <c r="C484" s="3">
        <v>75.8</v>
      </c>
      <c r="D484" s="3">
        <f t="shared" si="130"/>
        <v>75.8</v>
      </c>
      <c r="E484" s="3">
        <v>158.30000000000001</v>
      </c>
      <c r="F484" s="4">
        <f t="shared" si="126"/>
        <v>2.0883905013192616</v>
      </c>
      <c r="G484" s="4">
        <f t="shared" si="127"/>
        <v>2.0883905013192616</v>
      </c>
      <c r="H484" s="5"/>
    </row>
    <row r="485" spans="1:8" s="22" customFormat="1" ht="45" customHeight="1" x14ac:dyDescent="0.2">
      <c r="A485" s="1" t="s">
        <v>700</v>
      </c>
      <c r="B485" s="24" t="s">
        <v>290</v>
      </c>
      <c r="C485" s="3">
        <v>4.3</v>
      </c>
      <c r="D485" s="3">
        <f t="shared" si="130"/>
        <v>4.3</v>
      </c>
      <c r="E485" s="3">
        <v>0</v>
      </c>
      <c r="F485" s="4">
        <f t="shared" si="126"/>
        <v>0</v>
      </c>
      <c r="G485" s="4">
        <f t="shared" si="127"/>
        <v>0</v>
      </c>
      <c r="H485" s="5"/>
    </row>
    <row r="486" spans="1:8" s="22" customFormat="1" ht="57.75" customHeight="1" x14ac:dyDescent="0.2">
      <c r="A486" s="1" t="s">
        <v>739</v>
      </c>
      <c r="B486" s="24" t="s">
        <v>740</v>
      </c>
      <c r="C486" s="3">
        <f>C487+C507</f>
        <v>680.8</v>
      </c>
      <c r="D486" s="3">
        <f>D487+D507</f>
        <v>680.8</v>
      </c>
      <c r="E486" s="3">
        <f t="shared" ref="E486" si="133">E487+E507</f>
        <v>3233.4</v>
      </c>
      <c r="F486" s="4">
        <f t="shared" si="126"/>
        <v>4.7494124559341957</v>
      </c>
      <c r="G486" s="4">
        <f t="shared" si="127"/>
        <v>4.7494124559341957</v>
      </c>
      <c r="H486" s="5"/>
    </row>
    <row r="487" spans="1:8" s="6" customFormat="1" ht="60" customHeight="1" x14ac:dyDescent="0.2">
      <c r="A487" s="1" t="s">
        <v>701</v>
      </c>
      <c r="B487" s="2" t="s">
        <v>484</v>
      </c>
      <c r="C487" s="3">
        <f>SUM(C489:C506)</f>
        <v>680.8</v>
      </c>
      <c r="D487" s="3">
        <f t="shared" si="130"/>
        <v>680.8</v>
      </c>
      <c r="E487" s="3">
        <f>SUM(E488:E506)</f>
        <v>3270.8</v>
      </c>
      <c r="F487" s="4">
        <f t="shared" si="126"/>
        <v>4.804347826086957</v>
      </c>
      <c r="G487" s="4">
        <f t="shared" si="127"/>
        <v>4.804347826086957</v>
      </c>
      <c r="H487" s="5"/>
    </row>
    <row r="488" spans="1:8" s="6" customFormat="1" ht="108.75" customHeight="1" x14ac:dyDescent="0.2">
      <c r="A488" s="1" t="s">
        <v>747</v>
      </c>
      <c r="B488" s="2" t="s">
        <v>748</v>
      </c>
      <c r="C488" s="3">
        <v>0</v>
      </c>
      <c r="D488" s="3">
        <f t="shared" si="130"/>
        <v>0</v>
      </c>
      <c r="E488" s="3">
        <v>-5</v>
      </c>
      <c r="F488" s="4">
        <v>0</v>
      </c>
      <c r="G488" s="4">
        <v>0</v>
      </c>
      <c r="H488" s="5"/>
    </row>
    <row r="489" spans="1:8" s="22" customFormat="1" ht="59.25" customHeight="1" x14ac:dyDescent="0.2">
      <c r="A489" s="1" t="s">
        <v>702</v>
      </c>
      <c r="B489" s="24" t="s">
        <v>484</v>
      </c>
      <c r="C489" s="3">
        <v>17</v>
      </c>
      <c r="D489" s="3">
        <f t="shared" si="130"/>
        <v>17</v>
      </c>
      <c r="E489" s="3">
        <v>0.4</v>
      </c>
      <c r="F489" s="4">
        <f t="shared" si="126"/>
        <v>2.3529411764705882E-2</v>
      </c>
      <c r="G489" s="4">
        <f t="shared" si="127"/>
        <v>2.3529411764705882E-2</v>
      </c>
      <c r="H489" s="5"/>
    </row>
    <row r="490" spans="1:8" s="22" customFormat="1" ht="61.5" customHeight="1" x14ac:dyDescent="0.2">
      <c r="A490" s="1" t="s">
        <v>703</v>
      </c>
      <c r="B490" s="24" t="s">
        <v>484</v>
      </c>
      <c r="C490" s="3">
        <v>0</v>
      </c>
      <c r="D490" s="3">
        <f t="shared" si="130"/>
        <v>0</v>
      </c>
      <c r="E490" s="3">
        <v>10.8</v>
      </c>
      <c r="F490" s="4">
        <v>0</v>
      </c>
      <c r="G490" s="4">
        <v>0</v>
      </c>
      <c r="H490" s="5"/>
    </row>
    <row r="491" spans="1:8" s="22" customFormat="1" ht="102" x14ac:dyDescent="0.2">
      <c r="A491" s="1" t="s">
        <v>749</v>
      </c>
      <c r="B491" s="24" t="s">
        <v>748</v>
      </c>
      <c r="C491" s="3">
        <v>0</v>
      </c>
      <c r="D491" s="3">
        <f t="shared" si="130"/>
        <v>0</v>
      </c>
      <c r="E491" s="3">
        <v>0</v>
      </c>
      <c r="F491" s="4">
        <v>0</v>
      </c>
      <c r="G491" s="4">
        <v>0</v>
      </c>
      <c r="H491" s="5"/>
    </row>
    <row r="492" spans="1:8" s="6" customFormat="1" ht="61.5" customHeight="1" x14ac:dyDescent="0.2">
      <c r="A492" s="1" t="s">
        <v>704</v>
      </c>
      <c r="B492" s="2" t="s">
        <v>526</v>
      </c>
      <c r="C492" s="3">
        <v>0</v>
      </c>
      <c r="D492" s="3">
        <f t="shared" si="130"/>
        <v>0</v>
      </c>
      <c r="E492" s="3">
        <v>-13</v>
      </c>
      <c r="F492" s="4">
        <v>0</v>
      </c>
      <c r="G492" s="4">
        <v>0</v>
      </c>
      <c r="H492" s="5"/>
    </row>
    <row r="493" spans="1:8" s="6" customFormat="1" ht="63" customHeight="1" x14ac:dyDescent="0.2">
      <c r="A493" s="1" t="s">
        <v>705</v>
      </c>
      <c r="B493" s="2" t="s">
        <v>484</v>
      </c>
      <c r="C493" s="3">
        <v>113.8</v>
      </c>
      <c r="D493" s="3">
        <f t="shared" si="130"/>
        <v>113.8</v>
      </c>
      <c r="E493" s="3">
        <v>1726</v>
      </c>
      <c r="F493" s="4">
        <f t="shared" si="126"/>
        <v>15.166959578207381</v>
      </c>
      <c r="G493" s="4">
        <f t="shared" si="127"/>
        <v>15.166959578207381</v>
      </c>
      <c r="H493" s="5"/>
    </row>
    <row r="494" spans="1:8" s="6" customFormat="1" ht="63" customHeight="1" x14ac:dyDescent="0.2">
      <c r="A494" s="1" t="s">
        <v>810</v>
      </c>
      <c r="B494" s="2" t="s">
        <v>748</v>
      </c>
      <c r="C494" s="3">
        <v>0</v>
      </c>
      <c r="D494" s="3">
        <f t="shared" si="130"/>
        <v>0</v>
      </c>
      <c r="E494" s="3">
        <v>1.5</v>
      </c>
      <c r="F494" s="4">
        <v>0</v>
      </c>
      <c r="G494" s="4">
        <v>0</v>
      </c>
      <c r="H494" s="5"/>
    </row>
    <row r="495" spans="1:8" s="22" customFormat="1" ht="59.25" customHeight="1" x14ac:dyDescent="0.2">
      <c r="A495" s="1" t="s">
        <v>706</v>
      </c>
      <c r="B495" s="24" t="s">
        <v>484</v>
      </c>
      <c r="C495" s="3">
        <v>25.7</v>
      </c>
      <c r="D495" s="3">
        <f t="shared" si="130"/>
        <v>25.7</v>
      </c>
      <c r="E495" s="3">
        <v>-7.2</v>
      </c>
      <c r="F495" s="4">
        <f t="shared" si="126"/>
        <v>-0.28015564202334631</v>
      </c>
      <c r="G495" s="4">
        <f t="shared" si="127"/>
        <v>-0.28015564202334631</v>
      </c>
      <c r="H495" s="5"/>
    </row>
    <row r="496" spans="1:8" s="22" customFormat="1" ht="58.5" customHeight="1" x14ac:dyDescent="0.2">
      <c r="A496" s="1" t="s">
        <v>776</v>
      </c>
      <c r="B496" s="24" t="s">
        <v>484</v>
      </c>
      <c r="C496" s="3">
        <v>0</v>
      </c>
      <c r="D496" s="3">
        <f t="shared" si="130"/>
        <v>0</v>
      </c>
      <c r="E496" s="3">
        <v>0</v>
      </c>
      <c r="F496" s="4">
        <v>0</v>
      </c>
      <c r="G496" s="4">
        <v>0</v>
      </c>
      <c r="H496" s="5"/>
    </row>
    <row r="497" spans="1:8" s="22" customFormat="1" ht="62.25" customHeight="1" x14ac:dyDescent="0.2">
      <c r="A497" s="1" t="s">
        <v>777</v>
      </c>
      <c r="B497" s="24" t="s">
        <v>484</v>
      </c>
      <c r="C497" s="3">
        <v>0</v>
      </c>
      <c r="D497" s="3">
        <f t="shared" si="130"/>
        <v>0</v>
      </c>
      <c r="E497" s="3">
        <v>-125.4</v>
      </c>
      <c r="F497" s="4">
        <v>0</v>
      </c>
      <c r="G497" s="4">
        <v>0</v>
      </c>
      <c r="H497" s="5"/>
    </row>
    <row r="498" spans="1:8" s="22" customFormat="1" ht="60" customHeight="1" x14ac:dyDescent="0.2">
      <c r="A498" s="1" t="s">
        <v>707</v>
      </c>
      <c r="B498" s="24" t="s">
        <v>484</v>
      </c>
      <c r="C498" s="3">
        <v>54</v>
      </c>
      <c r="D498" s="3">
        <f t="shared" si="130"/>
        <v>54</v>
      </c>
      <c r="E498" s="3">
        <v>5</v>
      </c>
      <c r="F498" s="4">
        <f t="shared" si="126"/>
        <v>9.2592592592592587E-2</v>
      </c>
      <c r="G498" s="4">
        <f t="shared" si="127"/>
        <v>9.2592592592592587E-2</v>
      </c>
      <c r="H498" s="5"/>
    </row>
    <row r="499" spans="1:8" s="22" customFormat="1" ht="57.75" customHeight="1" x14ac:dyDescent="0.2">
      <c r="A499" s="1" t="s">
        <v>778</v>
      </c>
      <c r="B499" s="24" t="s">
        <v>484</v>
      </c>
      <c r="C499" s="3">
        <v>4.5</v>
      </c>
      <c r="D499" s="3">
        <f t="shared" si="130"/>
        <v>4.5</v>
      </c>
      <c r="E499" s="3">
        <v>0</v>
      </c>
      <c r="F499" s="4">
        <f t="shared" si="126"/>
        <v>0</v>
      </c>
      <c r="G499" s="4">
        <f t="shared" si="127"/>
        <v>0</v>
      </c>
      <c r="H499" s="5"/>
    </row>
    <row r="500" spans="1:8" s="22" customFormat="1" ht="61.5" customHeight="1" x14ac:dyDescent="0.2">
      <c r="A500" s="1" t="s">
        <v>708</v>
      </c>
      <c r="B500" s="24" t="s">
        <v>484</v>
      </c>
      <c r="C500" s="3">
        <v>0</v>
      </c>
      <c r="D500" s="3">
        <f t="shared" si="130"/>
        <v>0</v>
      </c>
      <c r="E500" s="3">
        <v>-1.2</v>
      </c>
      <c r="F500" s="4">
        <v>0</v>
      </c>
      <c r="G500" s="4">
        <v>0</v>
      </c>
      <c r="H500" s="5"/>
    </row>
    <row r="501" spans="1:8" s="6" customFormat="1" ht="60" customHeight="1" x14ac:dyDescent="0.2">
      <c r="A501" s="1" t="s">
        <v>709</v>
      </c>
      <c r="B501" s="2" t="s">
        <v>484</v>
      </c>
      <c r="C501" s="3">
        <v>0</v>
      </c>
      <c r="D501" s="3">
        <f t="shared" si="130"/>
        <v>0</v>
      </c>
      <c r="E501" s="3">
        <v>1185.5999999999999</v>
      </c>
      <c r="F501" s="4">
        <v>0</v>
      </c>
      <c r="G501" s="4">
        <v>0</v>
      </c>
      <c r="H501" s="5"/>
    </row>
    <row r="502" spans="1:8" s="6" customFormat="1" ht="60" customHeight="1" x14ac:dyDescent="0.2">
      <c r="A502" s="1" t="s">
        <v>710</v>
      </c>
      <c r="B502" s="2" t="s">
        <v>484</v>
      </c>
      <c r="C502" s="3">
        <v>240</v>
      </c>
      <c r="D502" s="3">
        <f t="shared" si="130"/>
        <v>240</v>
      </c>
      <c r="E502" s="3">
        <v>240</v>
      </c>
      <c r="F502" s="4">
        <f t="shared" si="126"/>
        <v>1</v>
      </c>
      <c r="G502" s="4">
        <f t="shared" si="127"/>
        <v>1</v>
      </c>
      <c r="H502" s="5"/>
    </row>
    <row r="503" spans="1:8" s="22" customFormat="1" ht="60" customHeight="1" x14ac:dyDescent="0.2">
      <c r="A503" s="1" t="s">
        <v>711</v>
      </c>
      <c r="B503" s="24" t="s">
        <v>484</v>
      </c>
      <c r="C503" s="3">
        <v>150</v>
      </c>
      <c r="D503" s="3">
        <f t="shared" si="130"/>
        <v>150</v>
      </c>
      <c r="E503" s="3">
        <v>152.5</v>
      </c>
      <c r="F503" s="4">
        <f t="shared" si="126"/>
        <v>1.0166666666666666</v>
      </c>
      <c r="G503" s="4">
        <f t="shared" si="127"/>
        <v>1.0166666666666666</v>
      </c>
      <c r="H503" s="5"/>
    </row>
    <row r="504" spans="1:8" s="22" customFormat="1" ht="60.75" customHeight="1" x14ac:dyDescent="0.2">
      <c r="A504" s="1" t="s">
        <v>712</v>
      </c>
      <c r="B504" s="24" t="s">
        <v>484</v>
      </c>
      <c r="C504" s="3">
        <v>71.8</v>
      </c>
      <c r="D504" s="3">
        <f t="shared" si="130"/>
        <v>71.8</v>
      </c>
      <c r="E504" s="3">
        <v>76.8</v>
      </c>
      <c r="F504" s="4">
        <f t="shared" si="126"/>
        <v>1.0696378830083566</v>
      </c>
      <c r="G504" s="4">
        <f t="shared" si="127"/>
        <v>1.0696378830083566</v>
      </c>
      <c r="H504" s="5"/>
    </row>
    <row r="505" spans="1:8" s="22" customFormat="1" ht="102" x14ac:dyDescent="0.2">
      <c r="A505" s="1" t="s">
        <v>820</v>
      </c>
      <c r="B505" s="24" t="s">
        <v>748</v>
      </c>
      <c r="C505" s="3">
        <v>0</v>
      </c>
      <c r="D505" s="3">
        <f t="shared" si="130"/>
        <v>0</v>
      </c>
      <c r="E505" s="3">
        <v>20</v>
      </c>
      <c r="F505" s="4">
        <v>0</v>
      </c>
      <c r="G505" s="4">
        <v>0</v>
      </c>
      <c r="H505" s="5"/>
    </row>
    <row r="506" spans="1:8" s="22" customFormat="1" ht="58.5" customHeight="1" x14ac:dyDescent="0.2">
      <c r="A506" s="1" t="s">
        <v>713</v>
      </c>
      <c r="B506" s="24" t="s">
        <v>484</v>
      </c>
      <c r="C506" s="3">
        <v>4</v>
      </c>
      <c r="D506" s="3">
        <f t="shared" si="130"/>
        <v>4</v>
      </c>
      <c r="E506" s="3">
        <v>4</v>
      </c>
      <c r="F506" s="4">
        <f t="shared" si="126"/>
        <v>1</v>
      </c>
      <c r="G506" s="4">
        <f t="shared" si="127"/>
        <v>1</v>
      </c>
      <c r="H506" s="5"/>
    </row>
    <row r="507" spans="1:8" s="6" customFormat="1" ht="61.5" customHeight="1" x14ac:dyDescent="0.2">
      <c r="A507" s="1" t="s">
        <v>714</v>
      </c>
      <c r="B507" s="2" t="s">
        <v>485</v>
      </c>
      <c r="C507" s="3">
        <f>SUM(C508:C510)</f>
        <v>0</v>
      </c>
      <c r="D507" s="3">
        <f t="shared" si="130"/>
        <v>0</v>
      </c>
      <c r="E507" s="3">
        <f>SUM(E508:E510)</f>
        <v>-37.4</v>
      </c>
      <c r="F507" s="4">
        <v>0</v>
      </c>
      <c r="G507" s="4">
        <v>0</v>
      </c>
      <c r="H507" s="5"/>
    </row>
    <row r="508" spans="1:8" s="6" customFormat="1" ht="57.75" customHeight="1" x14ac:dyDescent="0.2">
      <c r="A508" s="1" t="s">
        <v>715</v>
      </c>
      <c r="B508" s="2" t="s">
        <v>485</v>
      </c>
      <c r="C508" s="3">
        <v>0</v>
      </c>
      <c r="D508" s="3">
        <f t="shared" si="130"/>
        <v>0</v>
      </c>
      <c r="E508" s="3">
        <v>18.3</v>
      </c>
      <c r="F508" s="4">
        <v>0</v>
      </c>
      <c r="G508" s="4">
        <v>0</v>
      </c>
      <c r="H508" s="5"/>
    </row>
    <row r="509" spans="1:8" s="6" customFormat="1" ht="58.5" customHeight="1" x14ac:dyDescent="0.2">
      <c r="A509" s="1" t="s">
        <v>716</v>
      </c>
      <c r="B509" s="2" t="s">
        <v>485</v>
      </c>
      <c r="C509" s="3">
        <v>0</v>
      </c>
      <c r="D509" s="3">
        <f t="shared" si="130"/>
        <v>0</v>
      </c>
      <c r="E509" s="3">
        <v>-0.3</v>
      </c>
      <c r="F509" s="4">
        <v>0</v>
      </c>
      <c r="G509" s="4">
        <v>0</v>
      </c>
      <c r="H509" s="5"/>
    </row>
    <row r="510" spans="1:8" s="6" customFormat="1" ht="59.25" customHeight="1" x14ac:dyDescent="0.2">
      <c r="A510" s="1" t="s">
        <v>717</v>
      </c>
      <c r="B510" s="2" t="s">
        <v>485</v>
      </c>
      <c r="C510" s="3">
        <v>0</v>
      </c>
      <c r="D510" s="3">
        <f t="shared" si="130"/>
        <v>0</v>
      </c>
      <c r="E510" s="3">
        <v>-55.4</v>
      </c>
      <c r="F510" s="4">
        <v>0</v>
      </c>
      <c r="G510" s="4">
        <v>0</v>
      </c>
      <c r="H510" s="5"/>
    </row>
    <row r="511" spans="1:8" s="6" customFormat="1" ht="15" customHeight="1" x14ac:dyDescent="0.2">
      <c r="A511" s="30" t="s">
        <v>720</v>
      </c>
      <c r="B511" s="36" t="s">
        <v>721</v>
      </c>
      <c r="C511" s="32">
        <f t="shared" ref="C511" si="134">C512</f>
        <v>9375.5</v>
      </c>
      <c r="D511" s="10">
        <f t="shared" si="130"/>
        <v>9375.5</v>
      </c>
      <c r="E511" s="32">
        <f t="shared" ref="E511" si="135">E512</f>
        <v>12429.2</v>
      </c>
      <c r="F511" s="11">
        <f t="shared" si="126"/>
        <v>1.3257106287664659</v>
      </c>
      <c r="G511" s="11">
        <f t="shared" si="127"/>
        <v>1.3257106287664659</v>
      </c>
      <c r="H511" s="5"/>
    </row>
    <row r="512" spans="1:8" s="6" customFormat="1" ht="59.25" customHeight="1" x14ac:dyDescent="0.2">
      <c r="A512" s="1" t="s">
        <v>718</v>
      </c>
      <c r="B512" s="2" t="s">
        <v>486</v>
      </c>
      <c r="C512" s="3">
        <f>C513</f>
        <v>9375.5</v>
      </c>
      <c r="D512" s="3">
        <f t="shared" si="130"/>
        <v>9375.5</v>
      </c>
      <c r="E512" s="3">
        <f t="shared" ref="E512" si="136">E513</f>
        <v>12429.2</v>
      </c>
      <c r="F512" s="4">
        <f t="shared" si="126"/>
        <v>1.3257106287664659</v>
      </c>
      <c r="G512" s="4">
        <f t="shared" si="127"/>
        <v>1.3257106287664659</v>
      </c>
      <c r="H512" s="5"/>
    </row>
    <row r="513" spans="1:8" s="6" customFormat="1" ht="60" customHeight="1" x14ac:dyDescent="0.2">
      <c r="A513" s="1" t="s">
        <v>719</v>
      </c>
      <c r="B513" s="2" t="s">
        <v>486</v>
      </c>
      <c r="C513" s="3">
        <v>9375.5</v>
      </c>
      <c r="D513" s="3">
        <f t="shared" si="130"/>
        <v>9375.5</v>
      </c>
      <c r="E513" s="3">
        <v>12429.2</v>
      </c>
      <c r="F513" s="4">
        <f t="shared" si="126"/>
        <v>1.3257106287664659</v>
      </c>
      <c r="G513" s="4">
        <f t="shared" si="127"/>
        <v>1.3257106287664659</v>
      </c>
      <c r="H513" s="5"/>
    </row>
    <row r="514" spans="1:8" s="6" customFormat="1" ht="20.25" customHeight="1" x14ac:dyDescent="0.2">
      <c r="A514" s="30" t="s">
        <v>207</v>
      </c>
      <c r="B514" s="39" t="s">
        <v>208</v>
      </c>
      <c r="C514" s="10">
        <f>C515+C534+C539</f>
        <v>80.400000000000006</v>
      </c>
      <c r="D514" s="10">
        <f t="shared" si="130"/>
        <v>80.400000000000006</v>
      </c>
      <c r="E514" s="10">
        <f>E515+E534+E539</f>
        <v>2124.5</v>
      </c>
      <c r="F514" s="11">
        <f t="shared" si="126"/>
        <v>26.42412935323383</v>
      </c>
      <c r="G514" s="11">
        <f t="shared" si="127"/>
        <v>26.42412935323383</v>
      </c>
      <c r="H514" s="5"/>
    </row>
    <row r="515" spans="1:8" s="6" customFormat="1" ht="17.25" customHeight="1" x14ac:dyDescent="0.2">
      <c r="A515" s="30" t="s">
        <v>209</v>
      </c>
      <c r="B515" s="39" t="s">
        <v>210</v>
      </c>
      <c r="C515" s="10">
        <f>C516</f>
        <v>0</v>
      </c>
      <c r="D515" s="10">
        <f t="shared" si="130"/>
        <v>0</v>
      </c>
      <c r="E515" s="10">
        <f>E516</f>
        <v>504.60000000000008</v>
      </c>
      <c r="F515" s="11">
        <v>0</v>
      </c>
      <c r="G515" s="11">
        <v>0</v>
      </c>
      <c r="H515" s="5"/>
    </row>
    <row r="516" spans="1:8" s="6" customFormat="1" ht="30.75" customHeight="1" x14ac:dyDescent="0.2">
      <c r="A516" s="1" t="s">
        <v>317</v>
      </c>
      <c r="B516" s="2" t="s">
        <v>0</v>
      </c>
      <c r="C516" s="3">
        <f>SUM(C517:C533)</f>
        <v>0</v>
      </c>
      <c r="D516" s="3">
        <f t="shared" si="130"/>
        <v>0</v>
      </c>
      <c r="E516" s="3">
        <f>SUM(E517:E533)</f>
        <v>504.60000000000008</v>
      </c>
      <c r="F516" s="4">
        <v>0</v>
      </c>
      <c r="G516" s="4">
        <v>0</v>
      </c>
      <c r="H516" s="5"/>
    </row>
    <row r="517" spans="1:8" s="6" customFormat="1" ht="30" customHeight="1" x14ac:dyDescent="0.2">
      <c r="A517" s="1" t="s">
        <v>779</v>
      </c>
      <c r="B517" s="2" t="s">
        <v>0</v>
      </c>
      <c r="C517" s="3">
        <v>0</v>
      </c>
      <c r="D517" s="3">
        <f t="shared" si="130"/>
        <v>0</v>
      </c>
      <c r="E517" s="3">
        <v>0</v>
      </c>
      <c r="F517" s="4">
        <v>0</v>
      </c>
      <c r="G517" s="4">
        <v>0</v>
      </c>
      <c r="H517" s="5"/>
    </row>
    <row r="518" spans="1:8" s="6" customFormat="1" ht="29.25" customHeight="1" x14ac:dyDescent="0.2">
      <c r="A518" s="1" t="s">
        <v>333</v>
      </c>
      <c r="B518" s="2" t="s">
        <v>0</v>
      </c>
      <c r="C518" s="3">
        <v>0</v>
      </c>
      <c r="D518" s="3">
        <f t="shared" si="130"/>
        <v>0</v>
      </c>
      <c r="E518" s="3">
        <v>-0.1</v>
      </c>
      <c r="F518" s="4">
        <v>0</v>
      </c>
      <c r="G518" s="4">
        <v>0</v>
      </c>
      <c r="H518" s="5"/>
    </row>
    <row r="519" spans="1:8" s="6" customFormat="1" ht="31.5" customHeight="1" x14ac:dyDescent="0.2">
      <c r="A519" s="1" t="s">
        <v>334</v>
      </c>
      <c r="B519" s="2" t="s">
        <v>0</v>
      </c>
      <c r="C519" s="3">
        <v>0</v>
      </c>
      <c r="D519" s="3">
        <f t="shared" si="130"/>
        <v>0</v>
      </c>
      <c r="E519" s="3">
        <v>-21.4</v>
      </c>
      <c r="F519" s="4">
        <v>0</v>
      </c>
      <c r="G519" s="4">
        <v>0</v>
      </c>
      <c r="H519" s="5"/>
    </row>
    <row r="520" spans="1:8" s="6" customFormat="1" ht="30.75" customHeight="1" x14ac:dyDescent="0.2">
      <c r="A520" s="1" t="s">
        <v>298</v>
      </c>
      <c r="B520" s="2" t="s">
        <v>0</v>
      </c>
      <c r="C520" s="3">
        <v>0</v>
      </c>
      <c r="D520" s="3">
        <f t="shared" si="130"/>
        <v>0</v>
      </c>
      <c r="E520" s="3">
        <v>5.6</v>
      </c>
      <c r="F520" s="4">
        <v>0</v>
      </c>
      <c r="G520" s="4">
        <v>0</v>
      </c>
      <c r="H520" s="5"/>
    </row>
    <row r="521" spans="1:8" s="6" customFormat="1" ht="25.5" x14ac:dyDescent="0.2">
      <c r="A521" s="1" t="s">
        <v>354</v>
      </c>
      <c r="B521" s="2" t="s">
        <v>0</v>
      </c>
      <c r="C521" s="3"/>
      <c r="D521" s="3">
        <f t="shared" si="130"/>
        <v>0</v>
      </c>
      <c r="E521" s="3"/>
      <c r="F521" s="4">
        <v>0</v>
      </c>
      <c r="G521" s="4">
        <v>0</v>
      </c>
      <c r="H521" s="5"/>
    </row>
    <row r="522" spans="1:8" s="6" customFormat="1" ht="25.5" x14ac:dyDescent="0.2">
      <c r="A522" s="1" t="s">
        <v>401</v>
      </c>
      <c r="B522" s="2" t="s">
        <v>0</v>
      </c>
      <c r="C522" s="3"/>
      <c r="D522" s="3">
        <f t="shared" si="130"/>
        <v>0</v>
      </c>
      <c r="E522" s="3"/>
      <c r="F522" s="4">
        <v>0</v>
      </c>
      <c r="G522" s="4">
        <v>0</v>
      </c>
      <c r="H522" s="5"/>
    </row>
    <row r="523" spans="1:8" s="6" customFormat="1" ht="25.5" x14ac:dyDescent="0.2">
      <c r="A523" s="1" t="s">
        <v>811</v>
      </c>
      <c r="B523" s="2" t="s">
        <v>0</v>
      </c>
      <c r="C523" s="3">
        <v>0</v>
      </c>
      <c r="D523" s="3">
        <f t="shared" si="130"/>
        <v>0</v>
      </c>
      <c r="E523" s="3">
        <v>775.2</v>
      </c>
      <c r="F523" s="4">
        <v>0</v>
      </c>
      <c r="G523" s="4">
        <v>0</v>
      </c>
      <c r="H523" s="5"/>
    </row>
    <row r="524" spans="1:8" s="6" customFormat="1" ht="30" customHeight="1" x14ac:dyDescent="0.2">
      <c r="A524" s="1" t="s">
        <v>780</v>
      </c>
      <c r="B524" s="2" t="s">
        <v>0</v>
      </c>
      <c r="C524" s="3">
        <v>0</v>
      </c>
      <c r="D524" s="3">
        <f t="shared" si="130"/>
        <v>0</v>
      </c>
      <c r="E524" s="3">
        <v>0</v>
      </c>
      <c r="F524" s="4">
        <v>0</v>
      </c>
      <c r="G524" s="4">
        <v>0</v>
      </c>
      <c r="H524" s="5"/>
    </row>
    <row r="525" spans="1:8" s="6" customFormat="1" ht="31.5" customHeight="1" x14ac:dyDescent="0.2">
      <c r="A525" s="1" t="s">
        <v>781</v>
      </c>
      <c r="B525" s="2" t="s">
        <v>0</v>
      </c>
      <c r="C525" s="3">
        <v>0</v>
      </c>
      <c r="D525" s="3">
        <f t="shared" si="130"/>
        <v>0</v>
      </c>
      <c r="E525" s="3">
        <v>0</v>
      </c>
      <c r="F525" s="4">
        <v>0</v>
      </c>
      <c r="G525" s="4">
        <v>0</v>
      </c>
      <c r="H525" s="5"/>
    </row>
    <row r="526" spans="1:8" s="6" customFormat="1" ht="25.5" x14ac:dyDescent="0.2">
      <c r="A526" s="1" t="s">
        <v>355</v>
      </c>
      <c r="B526" s="2" t="s">
        <v>0</v>
      </c>
      <c r="C526" s="3">
        <v>0</v>
      </c>
      <c r="D526" s="3">
        <f t="shared" si="130"/>
        <v>0</v>
      </c>
      <c r="E526" s="3">
        <v>7.5</v>
      </c>
      <c r="F526" s="4">
        <v>0</v>
      </c>
      <c r="G526" s="4">
        <v>0</v>
      </c>
      <c r="H526" s="5"/>
    </row>
    <row r="527" spans="1:8" s="6" customFormat="1" ht="25.5" x14ac:dyDescent="0.2">
      <c r="A527" s="1" t="s">
        <v>812</v>
      </c>
      <c r="B527" s="2" t="s">
        <v>0</v>
      </c>
      <c r="C527" s="3">
        <v>0</v>
      </c>
      <c r="D527" s="3">
        <f t="shared" si="130"/>
        <v>0</v>
      </c>
      <c r="E527" s="3">
        <v>385</v>
      </c>
      <c r="F527" s="4">
        <v>0</v>
      </c>
      <c r="G527" s="4">
        <v>0</v>
      </c>
      <c r="H527" s="5"/>
    </row>
    <row r="528" spans="1:8" s="6" customFormat="1" ht="31.5" customHeight="1" x14ac:dyDescent="0.2">
      <c r="A528" s="1" t="s">
        <v>722</v>
      </c>
      <c r="B528" s="2" t="s">
        <v>0</v>
      </c>
      <c r="C528" s="3">
        <v>0</v>
      </c>
      <c r="D528" s="3">
        <f t="shared" si="130"/>
        <v>0</v>
      </c>
      <c r="E528" s="3">
        <v>-19.899999999999999</v>
      </c>
      <c r="F528" s="4">
        <v>0</v>
      </c>
      <c r="G528" s="4">
        <v>0</v>
      </c>
      <c r="H528" s="5"/>
    </row>
    <row r="529" spans="1:8" s="6" customFormat="1" ht="30.75" customHeight="1" x14ac:dyDescent="0.2">
      <c r="A529" s="1" t="s">
        <v>356</v>
      </c>
      <c r="B529" s="2" t="s">
        <v>0</v>
      </c>
      <c r="C529" s="3">
        <v>0</v>
      </c>
      <c r="D529" s="3">
        <f t="shared" si="130"/>
        <v>0</v>
      </c>
      <c r="E529" s="3">
        <v>-247.5</v>
      </c>
      <c r="F529" s="4">
        <v>0</v>
      </c>
      <c r="G529" s="4">
        <v>0</v>
      </c>
      <c r="H529" s="5"/>
    </row>
    <row r="530" spans="1:8" s="6" customFormat="1" ht="25.5" x14ac:dyDescent="0.2">
      <c r="A530" s="1" t="s">
        <v>813</v>
      </c>
      <c r="B530" s="2" t="s">
        <v>0</v>
      </c>
      <c r="C530" s="3">
        <v>0</v>
      </c>
      <c r="D530" s="3">
        <f t="shared" si="130"/>
        <v>0</v>
      </c>
      <c r="E530" s="3">
        <v>43.9</v>
      </c>
      <c r="F530" s="4">
        <v>0</v>
      </c>
      <c r="G530" s="4">
        <v>0</v>
      </c>
      <c r="H530" s="5"/>
    </row>
    <row r="531" spans="1:8" s="6" customFormat="1" ht="30" customHeight="1" x14ac:dyDescent="0.2">
      <c r="A531" s="1" t="s">
        <v>211</v>
      </c>
      <c r="B531" s="2" t="s">
        <v>0</v>
      </c>
      <c r="C531" s="3">
        <v>0</v>
      </c>
      <c r="D531" s="3">
        <f t="shared" si="130"/>
        <v>0</v>
      </c>
      <c r="E531" s="3">
        <v>-423.7</v>
      </c>
      <c r="F531" s="4">
        <v>0</v>
      </c>
      <c r="G531" s="4">
        <v>0</v>
      </c>
      <c r="H531" s="5"/>
    </row>
    <row r="532" spans="1:8" s="6" customFormat="1" ht="31.5" customHeight="1" x14ac:dyDescent="0.2">
      <c r="A532" s="1" t="s">
        <v>782</v>
      </c>
      <c r="B532" s="2" t="s">
        <v>0</v>
      </c>
      <c r="C532" s="3">
        <v>0</v>
      </c>
      <c r="D532" s="3">
        <f t="shared" si="130"/>
        <v>0</v>
      </c>
      <c r="E532" s="3">
        <v>0</v>
      </c>
      <c r="F532" s="4">
        <v>0</v>
      </c>
      <c r="G532" s="4">
        <v>0</v>
      </c>
      <c r="H532" s="5"/>
    </row>
    <row r="533" spans="1:8" s="6" customFormat="1" ht="30.75" customHeight="1" x14ac:dyDescent="0.2">
      <c r="A533" s="1" t="s">
        <v>723</v>
      </c>
      <c r="B533" s="2" t="s">
        <v>0</v>
      </c>
      <c r="C533" s="3">
        <v>0</v>
      </c>
      <c r="D533" s="3">
        <f t="shared" si="130"/>
        <v>0</v>
      </c>
      <c r="E533" s="3">
        <v>0</v>
      </c>
      <c r="F533" s="4">
        <v>0</v>
      </c>
      <c r="G533" s="4">
        <v>0</v>
      </c>
      <c r="H533" s="5"/>
    </row>
    <row r="534" spans="1:8" ht="17.25" customHeight="1" x14ac:dyDescent="0.2">
      <c r="A534" s="38" t="s">
        <v>272</v>
      </c>
      <c r="B534" s="39" t="s">
        <v>271</v>
      </c>
      <c r="C534" s="40">
        <f>C535</f>
        <v>80.400000000000006</v>
      </c>
      <c r="D534" s="10">
        <f>C535</f>
        <v>80.400000000000006</v>
      </c>
      <c r="E534" s="40">
        <f>E535</f>
        <v>234.4</v>
      </c>
      <c r="F534" s="11">
        <f t="shared" si="126"/>
        <v>2.9154228855721391</v>
      </c>
      <c r="G534" s="11">
        <f t="shared" si="127"/>
        <v>2.9154228855721391</v>
      </c>
      <c r="H534" s="5"/>
    </row>
    <row r="535" spans="1:8" ht="18.75" customHeight="1" x14ac:dyDescent="0.2">
      <c r="A535" s="41" t="s">
        <v>318</v>
      </c>
      <c r="B535" s="42" t="s">
        <v>284</v>
      </c>
      <c r="C535" s="43">
        <f>C536+C538</f>
        <v>80.400000000000006</v>
      </c>
      <c r="D535" s="3">
        <f t="shared" si="130"/>
        <v>80.400000000000006</v>
      </c>
      <c r="E535" s="43">
        <f>E536+E537+E538</f>
        <v>234.4</v>
      </c>
      <c r="F535" s="4">
        <f t="shared" si="126"/>
        <v>2.9154228855721391</v>
      </c>
      <c r="G535" s="4">
        <f t="shared" si="127"/>
        <v>2.9154228855721391</v>
      </c>
      <c r="H535" s="5"/>
    </row>
    <row r="536" spans="1:8" ht="23.25" customHeight="1" x14ac:dyDescent="0.2">
      <c r="A536" s="44" t="s">
        <v>285</v>
      </c>
      <c r="B536" s="45" t="s">
        <v>273</v>
      </c>
      <c r="C536" s="43">
        <v>0.4</v>
      </c>
      <c r="D536" s="3">
        <f t="shared" si="130"/>
        <v>0.4</v>
      </c>
      <c r="E536" s="43">
        <v>0</v>
      </c>
      <c r="F536" s="4">
        <f t="shared" ref="F536:F538" si="137">E536/C536</f>
        <v>0</v>
      </c>
      <c r="G536" s="4">
        <f t="shared" ref="G536:G538" si="138">E536/D536</f>
        <v>0</v>
      </c>
      <c r="H536" s="5"/>
    </row>
    <row r="537" spans="1:8" ht="24.75" customHeight="1" x14ac:dyDescent="0.2">
      <c r="A537" s="44" t="s">
        <v>755</v>
      </c>
      <c r="B537" s="45" t="s">
        <v>273</v>
      </c>
      <c r="C537" s="43">
        <v>0</v>
      </c>
      <c r="D537" s="3">
        <f t="shared" si="130"/>
        <v>0</v>
      </c>
      <c r="E537" s="43">
        <v>234.4</v>
      </c>
      <c r="F537" s="4">
        <v>0</v>
      </c>
      <c r="G537" s="4">
        <v>0</v>
      </c>
      <c r="H537" s="5"/>
    </row>
    <row r="538" spans="1:8" ht="24" customHeight="1" x14ac:dyDescent="0.2">
      <c r="A538" s="46" t="s">
        <v>357</v>
      </c>
      <c r="B538" s="47" t="s">
        <v>273</v>
      </c>
      <c r="C538" s="43">
        <v>80</v>
      </c>
      <c r="D538" s="3">
        <f t="shared" si="130"/>
        <v>80</v>
      </c>
      <c r="E538" s="43">
        <v>0</v>
      </c>
      <c r="F538" s="4">
        <f t="shared" si="137"/>
        <v>0</v>
      </c>
      <c r="G538" s="4">
        <f t="shared" si="138"/>
        <v>0</v>
      </c>
      <c r="H538" s="5"/>
    </row>
    <row r="539" spans="1:8" ht="62.25" customHeight="1" x14ac:dyDescent="0.2">
      <c r="A539" s="48" t="s">
        <v>784</v>
      </c>
      <c r="B539" s="37" t="s">
        <v>785</v>
      </c>
      <c r="C539" s="49">
        <f>C542+C540+C541</f>
        <v>0</v>
      </c>
      <c r="D539" s="10">
        <f t="shared" si="130"/>
        <v>0</v>
      </c>
      <c r="E539" s="49">
        <f>E542+E540+E541</f>
        <v>1385.4999999999998</v>
      </c>
      <c r="F539" s="11">
        <v>0</v>
      </c>
      <c r="G539" s="11">
        <v>0</v>
      </c>
      <c r="H539" s="5"/>
    </row>
    <row r="540" spans="1:8" ht="62.25" customHeight="1" x14ac:dyDescent="0.2">
      <c r="A540" s="50" t="s">
        <v>815</v>
      </c>
      <c r="B540" s="47" t="s">
        <v>814</v>
      </c>
      <c r="C540" s="43">
        <v>0</v>
      </c>
      <c r="D540" s="3">
        <f t="shared" si="130"/>
        <v>0</v>
      </c>
      <c r="E540" s="43">
        <v>0.1</v>
      </c>
      <c r="F540" s="4">
        <v>0</v>
      </c>
      <c r="G540" s="4">
        <v>0</v>
      </c>
      <c r="H540" s="5"/>
    </row>
    <row r="541" spans="1:8" ht="62.25" customHeight="1" x14ac:dyDescent="0.2">
      <c r="A541" s="50" t="s">
        <v>816</v>
      </c>
      <c r="B541" s="47" t="s">
        <v>814</v>
      </c>
      <c r="C541" s="43">
        <v>0</v>
      </c>
      <c r="D541" s="3">
        <f t="shared" ref="D541:D542" si="139">C541</f>
        <v>0</v>
      </c>
      <c r="E541" s="43">
        <v>59.1</v>
      </c>
      <c r="F541" s="4">
        <v>0</v>
      </c>
      <c r="G541" s="4">
        <v>0</v>
      </c>
      <c r="H541" s="5"/>
    </row>
    <row r="542" spans="1:8" ht="27.75" customHeight="1" x14ac:dyDescent="0.2">
      <c r="A542" s="46" t="s">
        <v>783</v>
      </c>
      <c r="B542" s="74" t="s">
        <v>273</v>
      </c>
      <c r="C542" s="75">
        <v>0</v>
      </c>
      <c r="D542" s="76">
        <f t="shared" si="139"/>
        <v>0</v>
      </c>
      <c r="E542" s="75">
        <v>1326.3</v>
      </c>
      <c r="F542" s="77">
        <v>0</v>
      </c>
      <c r="G542" s="77">
        <v>0</v>
      </c>
      <c r="H542" s="5"/>
    </row>
    <row r="543" spans="1:8" x14ac:dyDescent="0.2">
      <c r="A543" s="62" t="s">
        <v>1274</v>
      </c>
      <c r="B543" s="63" t="s">
        <v>1163</v>
      </c>
      <c r="C543" s="72">
        <v>62562377.700000003</v>
      </c>
      <c r="D543" s="72">
        <v>72050527.400000006</v>
      </c>
      <c r="E543" s="72">
        <v>70568032.799999997</v>
      </c>
      <c r="F543" s="73">
        <v>1.1279627692283185</v>
      </c>
      <c r="G543" s="73">
        <v>0.97942423666422729</v>
      </c>
      <c r="H543" s="5"/>
    </row>
    <row r="544" spans="1:8" ht="33" customHeight="1" x14ac:dyDescent="0.2">
      <c r="A544" s="62" t="s">
        <v>1275</v>
      </c>
      <c r="B544" s="63" t="s">
        <v>1158</v>
      </c>
      <c r="C544" s="72">
        <v>59154548.299999997</v>
      </c>
      <c r="D544" s="72">
        <v>68330941.5</v>
      </c>
      <c r="E544" s="72">
        <v>67178037.099999994</v>
      </c>
      <c r="F544" s="73">
        <v>1.135636042038715</v>
      </c>
      <c r="G544" s="73">
        <v>0.98312763771885092</v>
      </c>
      <c r="H544" s="5"/>
    </row>
    <row r="545" spans="1:8" ht="20.25" customHeight="1" x14ac:dyDescent="0.2">
      <c r="A545" s="62" t="s">
        <v>1276</v>
      </c>
      <c r="B545" s="63" t="s">
        <v>1164</v>
      </c>
      <c r="C545" s="72">
        <v>9583469.3000000007</v>
      </c>
      <c r="D545" s="72">
        <v>9965534.3000000007</v>
      </c>
      <c r="E545" s="72">
        <v>9965534.3000000007</v>
      </c>
      <c r="F545" s="73">
        <v>1.0398670865466226</v>
      </c>
      <c r="G545" s="73">
        <v>1</v>
      </c>
      <c r="H545" s="5"/>
    </row>
    <row r="546" spans="1:8" ht="31.5" customHeight="1" x14ac:dyDescent="0.2">
      <c r="A546" s="50" t="s">
        <v>1165</v>
      </c>
      <c r="B546" s="47" t="s">
        <v>827</v>
      </c>
      <c r="C546" s="43">
        <v>6404851.5</v>
      </c>
      <c r="D546" s="3">
        <v>6404851.5</v>
      </c>
      <c r="E546" s="43">
        <v>6404851.5</v>
      </c>
      <c r="F546" s="4">
        <v>1</v>
      </c>
      <c r="G546" s="4">
        <v>1</v>
      </c>
      <c r="H546" s="5"/>
    </row>
    <row r="547" spans="1:8" ht="38.25" x14ac:dyDescent="0.2">
      <c r="A547" s="50" t="s">
        <v>1166</v>
      </c>
      <c r="B547" s="47" t="s">
        <v>828</v>
      </c>
      <c r="C547" s="43">
        <v>2318165</v>
      </c>
      <c r="D547" s="3">
        <v>2318165</v>
      </c>
      <c r="E547" s="43">
        <v>2318165</v>
      </c>
      <c r="F547" s="4">
        <v>1</v>
      </c>
      <c r="G547" s="4">
        <v>1</v>
      </c>
      <c r="H547" s="5"/>
    </row>
    <row r="548" spans="1:8" ht="44.25" customHeight="1" x14ac:dyDescent="0.2">
      <c r="A548" s="50" t="s">
        <v>1167</v>
      </c>
      <c r="B548" s="47" t="s">
        <v>829</v>
      </c>
      <c r="C548" s="43">
        <v>0</v>
      </c>
      <c r="D548" s="3">
        <v>382065</v>
      </c>
      <c r="E548" s="43">
        <v>382065</v>
      </c>
      <c r="F548" s="4">
        <v>0</v>
      </c>
      <c r="G548" s="4">
        <v>1</v>
      </c>
      <c r="H548" s="5"/>
    </row>
    <row r="549" spans="1:8" ht="38.25" x14ac:dyDescent="0.2">
      <c r="A549" s="50" t="s">
        <v>1168</v>
      </c>
      <c r="B549" s="47" t="s">
        <v>830</v>
      </c>
      <c r="C549" s="43">
        <v>860452.8</v>
      </c>
      <c r="D549" s="3">
        <v>860452.8</v>
      </c>
      <c r="E549" s="43">
        <v>860452.8</v>
      </c>
      <c r="F549" s="4">
        <v>1</v>
      </c>
      <c r="G549" s="4">
        <v>1</v>
      </c>
      <c r="H549" s="5"/>
    </row>
    <row r="550" spans="1:8" ht="31.5" customHeight="1" x14ac:dyDescent="0.2">
      <c r="A550" s="62" t="s">
        <v>1277</v>
      </c>
      <c r="B550" s="63" t="s">
        <v>1169</v>
      </c>
      <c r="C550" s="72">
        <v>29970362.399999999</v>
      </c>
      <c r="D550" s="72">
        <v>30700022.5</v>
      </c>
      <c r="E550" s="72">
        <v>30007291.5</v>
      </c>
      <c r="F550" s="73">
        <v>1.0012321873024799</v>
      </c>
      <c r="G550" s="73">
        <v>0.97743548885021181</v>
      </c>
      <c r="H550" s="5"/>
    </row>
    <row r="551" spans="1:8" ht="25.5" x14ac:dyDescent="0.2">
      <c r="A551" s="50" t="s">
        <v>1170</v>
      </c>
      <c r="B551" s="47" t="s">
        <v>831</v>
      </c>
      <c r="C551" s="43">
        <v>3256413</v>
      </c>
      <c r="D551" s="3">
        <v>3145581.6</v>
      </c>
      <c r="E551" s="43">
        <v>3145577.4</v>
      </c>
      <c r="F551" s="4">
        <v>0.96596389954222639</v>
      </c>
      <c r="G551" s="4">
        <v>0.99999866479381738</v>
      </c>
      <c r="H551" s="5"/>
    </row>
    <row r="552" spans="1:8" ht="38.25" x14ac:dyDescent="0.2">
      <c r="A552" s="50" t="s">
        <v>1171</v>
      </c>
      <c r="B552" s="47" t="s">
        <v>832</v>
      </c>
      <c r="C552" s="43">
        <v>96644</v>
      </c>
      <c r="D552" s="3">
        <v>96644</v>
      </c>
      <c r="E552" s="43">
        <v>96644</v>
      </c>
      <c r="F552" s="4">
        <v>1</v>
      </c>
      <c r="G552" s="4">
        <v>1</v>
      </c>
      <c r="H552" s="5"/>
    </row>
    <row r="553" spans="1:8" ht="38.25" x14ac:dyDescent="0.2">
      <c r="A553" s="50" t="s">
        <v>1172</v>
      </c>
      <c r="B553" s="47" t="s">
        <v>833</v>
      </c>
      <c r="C553" s="43">
        <v>12391.7</v>
      </c>
      <c r="D553" s="3">
        <v>12391.7</v>
      </c>
      <c r="E553" s="43">
        <v>12391.7</v>
      </c>
      <c r="F553" s="4">
        <v>1</v>
      </c>
      <c r="G553" s="4">
        <v>1</v>
      </c>
      <c r="H553" s="5"/>
    </row>
    <row r="554" spans="1:8" ht="25.5" x14ac:dyDescent="0.2">
      <c r="A554" s="50" t="s">
        <v>1173</v>
      </c>
      <c r="B554" s="47" t="s">
        <v>834</v>
      </c>
      <c r="C554" s="43">
        <v>3675.5</v>
      </c>
      <c r="D554" s="3">
        <v>3675.5</v>
      </c>
      <c r="E554" s="43">
        <v>3675.5</v>
      </c>
      <c r="F554" s="4">
        <v>1</v>
      </c>
      <c r="G554" s="4">
        <v>1</v>
      </c>
      <c r="H554" s="5"/>
    </row>
    <row r="555" spans="1:8" ht="38.25" x14ac:dyDescent="0.2">
      <c r="A555" s="50" t="s">
        <v>1174</v>
      </c>
      <c r="B555" s="47" t="s">
        <v>835</v>
      </c>
      <c r="C555" s="43">
        <v>1734.2</v>
      </c>
      <c r="D555" s="3">
        <v>1621.5</v>
      </c>
      <c r="E555" s="43">
        <v>1621.5</v>
      </c>
      <c r="F555" s="4">
        <v>0.93501326259946949</v>
      </c>
      <c r="G555" s="4">
        <v>1</v>
      </c>
      <c r="H555" s="5"/>
    </row>
    <row r="556" spans="1:8" ht="38.25" x14ac:dyDescent="0.2">
      <c r="A556" s="50" t="s">
        <v>1175</v>
      </c>
      <c r="B556" s="47" t="s">
        <v>836</v>
      </c>
      <c r="C556" s="43">
        <v>2321.6999999999998</v>
      </c>
      <c r="D556" s="3">
        <v>2321.6999999999998</v>
      </c>
      <c r="E556" s="43">
        <v>2321.6999999999998</v>
      </c>
      <c r="F556" s="4">
        <v>1</v>
      </c>
      <c r="G556" s="4">
        <v>1</v>
      </c>
      <c r="H556" s="5"/>
    </row>
    <row r="557" spans="1:8" ht="38.25" x14ac:dyDescent="0.2">
      <c r="A557" s="50" t="s">
        <v>1176</v>
      </c>
      <c r="B557" s="47" t="s">
        <v>837</v>
      </c>
      <c r="C557" s="43">
        <v>9314.7000000000007</v>
      </c>
      <c r="D557" s="3">
        <v>9314.7000000000007</v>
      </c>
      <c r="E557" s="43">
        <v>9314.7000000000007</v>
      </c>
      <c r="F557" s="4">
        <v>1</v>
      </c>
      <c r="G557" s="4">
        <v>1</v>
      </c>
      <c r="H557" s="5"/>
    </row>
    <row r="558" spans="1:8" ht="51" x14ac:dyDescent="0.2">
      <c r="A558" s="50" t="s">
        <v>1177</v>
      </c>
      <c r="B558" s="47" t="s">
        <v>838</v>
      </c>
      <c r="C558" s="43">
        <v>278549.40000000002</v>
      </c>
      <c r="D558" s="3">
        <v>278549.40000000002</v>
      </c>
      <c r="E558" s="43">
        <v>278549.40000000002</v>
      </c>
      <c r="F558" s="4">
        <v>1</v>
      </c>
      <c r="G558" s="4">
        <v>1</v>
      </c>
      <c r="H558" s="5"/>
    </row>
    <row r="559" spans="1:8" ht="51" x14ac:dyDescent="0.2">
      <c r="A559" s="50" t="s">
        <v>1178</v>
      </c>
      <c r="B559" s="47" t="s">
        <v>839</v>
      </c>
      <c r="C559" s="43">
        <v>1449417.6</v>
      </c>
      <c r="D559" s="3">
        <v>1817019.6</v>
      </c>
      <c r="E559" s="43">
        <v>1816970.9</v>
      </c>
      <c r="F559" s="4">
        <v>1.253586888968369</v>
      </c>
      <c r="G559" s="4">
        <v>0.9999731978675408</v>
      </c>
      <c r="H559" s="5"/>
    </row>
    <row r="560" spans="1:8" ht="63.75" x14ac:dyDescent="0.2">
      <c r="A560" s="50" t="s">
        <v>1179</v>
      </c>
      <c r="B560" s="47" t="s">
        <v>840</v>
      </c>
      <c r="C560" s="43">
        <v>23400</v>
      </c>
      <c r="D560" s="3">
        <v>15795</v>
      </c>
      <c r="E560" s="43">
        <v>13747.5</v>
      </c>
      <c r="F560" s="4">
        <v>0.58750000000000002</v>
      </c>
      <c r="G560" s="4">
        <v>0.87037037037037035</v>
      </c>
      <c r="H560" s="5"/>
    </row>
    <row r="561" spans="1:8" ht="51" x14ac:dyDescent="0.2">
      <c r="A561" s="50" t="s">
        <v>1180</v>
      </c>
      <c r="B561" s="47" t="s">
        <v>841</v>
      </c>
      <c r="C561" s="43">
        <v>9945.5</v>
      </c>
      <c r="D561" s="3">
        <v>9945.5</v>
      </c>
      <c r="E561" s="43">
        <v>9945.5</v>
      </c>
      <c r="F561" s="4">
        <v>1</v>
      </c>
      <c r="G561" s="4">
        <v>1</v>
      </c>
      <c r="H561" s="5"/>
    </row>
    <row r="562" spans="1:8" ht="51" x14ac:dyDescent="0.2">
      <c r="A562" s="50" t="s">
        <v>1181</v>
      </c>
      <c r="B562" s="47" t="s">
        <v>842</v>
      </c>
      <c r="C562" s="43">
        <v>232707</v>
      </c>
      <c r="D562" s="3">
        <v>232707</v>
      </c>
      <c r="E562" s="43">
        <v>95746</v>
      </c>
      <c r="F562" s="4">
        <v>0.41144443441752931</v>
      </c>
      <c r="G562" s="4">
        <v>0.41144443441752931</v>
      </c>
      <c r="H562" s="5"/>
    </row>
    <row r="563" spans="1:8" ht="102" x14ac:dyDescent="0.2">
      <c r="A563" s="50" t="s">
        <v>1182</v>
      </c>
      <c r="B563" s="47" t="s">
        <v>843</v>
      </c>
      <c r="C563" s="43">
        <v>508079.7</v>
      </c>
      <c r="D563" s="3">
        <v>448378.4</v>
      </c>
      <c r="E563" s="43">
        <v>448378.3</v>
      </c>
      <c r="F563" s="4">
        <v>0.88249599423082636</v>
      </c>
      <c r="G563" s="4">
        <v>0.99999977697409148</v>
      </c>
      <c r="H563" s="5"/>
    </row>
    <row r="564" spans="1:8" ht="89.25" x14ac:dyDescent="0.2">
      <c r="A564" s="50" t="s">
        <v>1183</v>
      </c>
      <c r="B564" s="47" t="s">
        <v>844</v>
      </c>
      <c r="C564" s="43">
        <v>112125</v>
      </c>
      <c r="D564" s="3">
        <v>112125</v>
      </c>
      <c r="E564" s="43">
        <v>96915</v>
      </c>
      <c r="F564" s="4">
        <v>0.86434782608695648</v>
      </c>
      <c r="G564" s="4">
        <v>0.86434782608695648</v>
      </c>
      <c r="H564" s="5"/>
    </row>
    <row r="565" spans="1:8" ht="38.25" x14ac:dyDescent="0.2">
      <c r="A565" s="50" t="s">
        <v>1184</v>
      </c>
      <c r="B565" s="47" t="s">
        <v>845</v>
      </c>
      <c r="C565" s="43">
        <v>258290.2</v>
      </c>
      <c r="D565" s="3">
        <v>258290.2</v>
      </c>
      <c r="E565" s="43">
        <v>258290.2</v>
      </c>
      <c r="F565" s="4">
        <v>1</v>
      </c>
      <c r="G565" s="4">
        <v>1</v>
      </c>
      <c r="H565" s="5"/>
    </row>
    <row r="566" spans="1:8" ht="51" x14ac:dyDescent="0.2">
      <c r="A566" s="50" t="s">
        <v>1185</v>
      </c>
      <c r="B566" s="47" t="s">
        <v>846</v>
      </c>
      <c r="C566" s="43">
        <v>158129.60000000001</v>
      </c>
      <c r="D566" s="3">
        <v>158129.60000000001</v>
      </c>
      <c r="E566" s="43">
        <v>157872.6</v>
      </c>
      <c r="F566" s="4">
        <v>0.99837475083728788</v>
      </c>
      <c r="G566" s="4">
        <v>0.99837475083728788</v>
      </c>
      <c r="H566" s="5"/>
    </row>
    <row r="567" spans="1:8" ht="51" x14ac:dyDescent="0.2">
      <c r="A567" s="50" t="s">
        <v>1186</v>
      </c>
      <c r="B567" s="47" t="s">
        <v>847</v>
      </c>
      <c r="C567" s="43">
        <v>15263.6</v>
      </c>
      <c r="D567" s="3">
        <v>15263.6</v>
      </c>
      <c r="E567" s="43">
        <v>15192.9</v>
      </c>
      <c r="F567" s="4">
        <v>0.99536806520086996</v>
      </c>
      <c r="G567" s="4">
        <v>0.99536806520086996</v>
      </c>
      <c r="H567" s="5"/>
    </row>
    <row r="568" spans="1:8" ht="25.5" x14ac:dyDescent="0.2">
      <c r="A568" s="50" t="s">
        <v>1187</v>
      </c>
      <c r="B568" s="47" t="s">
        <v>848</v>
      </c>
      <c r="C568" s="43">
        <v>79321.100000000006</v>
      </c>
      <c r="D568" s="3">
        <v>79321.100000000006</v>
      </c>
      <c r="E568" s="43">
        <v>79317</v>
      </c>
      <c r="F568" s="4">
        <v>0.99994831135725548</v>
      </c>
      <c r="G568" s="4">
        <v>0.99994831135725548</v>
      </c>
      <c r="H568" s="5"/>
    </row>
    <row r="569" spans="1:8" ht="38.25" x14ac:dyDescent="0.2">
      <c r="A569" s="50" t="s">
        <v>1188</v>
      </c>
      <c r="B569" s="47" t="s">
        <v>849</v>
      </c>
      <c r="C569" s="43">
        <v>95007.1</v>
      </c>
      <c r="D569" s="3">
        <v>95007.1</v>
      </c>
      <c r="E569" s="43">
        <v>94068.2</v>
      </c>
      <c r="F569" s="4">
        <v>0.99011758068607492</v>
      </c>
      <c r="G569" s="4">
        <v>0.99011758068607492</v>
      </c>
      <c r="H569" s="5"/>
    </row>
    <row r="570" spans="1:8" ht="76.5" x14ac:dyDescent="0.2">
      <c r="A570" s="50" t="s">
        <v>1189</v>
      </c>
      <c r="B570" s="47" t="s">
        <v>850</v>
      </c>
      <c r="C570" s="43">
        <v>428691.4</v>
      </c>
      <c r="D570" s="3">
        <v>428691.4</v>
      </c>
      <c r="E570" s="43">
        <v>428566.4</v>
      </c>
      <c r="F570" s="4">
        <v>0.99970841495770613</v>
      </c>
      <c r="G570" s="4">
        <v>0.99970841495770613</v>
      </c>
      <c r="H570" s="5"/>
    </row>
    <row r="571" spans="1:8" ht="25.5" x14ac:dyDescent="0.2">
      <c r="A571" s="50" t="s">
        <v>1190</v>
      </c>
      <c r="B571" s="47" t="s">
        <v>851</v>
      </c>
      <c r="C571" s="43">
        <v>50237.3</v>
      </c>
      <c r="D571" s="3">
        <v>50237.3</v>
      </c>
      <c r="E571" s="43">
        <v>50228.4</v>
      </c>
      <c r="F571" s="4">
        <v>0.99982284079757466</v>
      </c>
      <c r="G571" s="4">
        <v>0.99982284079757466</v>
      </c>
      <c r="H571" s="5"/>
    </row>
    <row r="572" spans="1:8" ht="38.25" x14ac:dyDescent="0.2">
      <c r="A572" s="50" t="s">
        <v>1191</v>
      </c>
      <c r="B572" s="47" t="s">
        <v>852</v>
      </c>
      <c r="C572" s="43">
        <v>14508.8</v>
      </c>
      <c r="D572" s="3">
        <v>10191.299999999999</v>
      </c>
      <c r="E572" s="43">
        <v>10191.299999999999</v>
      </c>
      <c r="F572" s="4">
        <v>0.70242197838553155</v>
      </c>
      <c r="G572" s="4">
        <v>1</v>
      </c>
      <c r="H572" s="5"/>
    </row>
    <row r="573" spans="1:8" ht="76.5" x14ac:dyDescent="0.2">
      <c r="A573" s="50" t="s">
        <v>1192</v>
      </c>
      <c r="B573" s="47" t="s">
        <v>853</v>
      </c>
      <c r="C573" s="43">
        <v>10755.2</v>
      </c>
      <c r="D573" s="3">
        <v>10755.2</v>
      </c>
      <c r="E573" s="43">
        <v>10755.2</v>
      </c>
      <c r="F573" s="4">
        <v>1</v>
      </c>
      <c r="G573" s="4">
        <v>1</v>
      </c>
      <c r="H573" s="5"/>
    </row>
    <row r="574" spans="1:8" ht="38.25" x14ac:dyDescent="0.2">
      <c r="A574" s="50" t="s">
        <v>1193</v>
      </c>
      <c r="B574" s="47" t="s">
        <v>854</v>
      </c>
      <c r="C574" s="43">
        <v>96050.4</v>
      </c>
      <c r="D574" s="3">
        <v>96050.4</v>
      </c>
      <c r="E574" s="43">
        <v>96050.4</v>
      </c>
      <c r="F574" s="4">
        <v>1</v>
      </c>
      <c r="G574" s="4">
        <v>1</v>
      </c>
      <c r="H574" s="5"/>
    </row>
    <row r="575" spans="1:8" ht="63.75" x14ac:dyDescent="0.2">
      <c r="A575" s="50" t="s">
        <v>1194</v>
      </c>
      <c r="B575" s="47" t="s">
        <v>855</v>
      </c>
      <c r="C575" s="43">
        <v>128013.4</v>
      </c>
      <c r="D575" s="3">
        <v>128013.4</v>
      </c>
      <c r="E575" s="43">
        <v>108406.1</v>
      </c>
      <c r="F575" s="4">
        <v>0.84683400331527803</v>
      </c>
      <c r="G575" s="4">
        <v>0.84683400331527803</v>
      </c>
      <c r="H575" s="5"/>
    </row>
    <row r="576" spans="1:8" ht="38.25" x14ac:dyDescent="0.2">
      <c r="A576" s="50" t="s">
        <v>1195</v>
      </c>
      <c r="B576" s="47" t="s">
        <v>856</v>
      </c>
      <c r="C576" s="43">
        <v>913594</v>
      </c>
      <c r="D576" s="3">
        <v>940703.1</v>
      </c>
      <c r="E576" s="43">
        <v>918885.9</v>
      </c>
      <c r="F576" s="4">
        <v>1.0057923979360635</v>
      </c>
      <c r="G576" s="4">
        <v>0.97680756021745863</v>
      </c>
      <c r="H576" s="5"/>
    </row>
    <row r="577" spans="1:8" ht="38.25" x14ac:dyDescent="0.2">
      <c r="A577" s="50" t="s">
        <v>1196</v>
      </c>
      <c r="B577" s="47" t="s">
        <v>857</v>
      </c>
      <c r="C577" s="43">
        <v>15626</v>
      </c>
      <c r="D577" s="3">
        <v>15626</v>
      </c>
      <c r="E577" s="43">
        <v>15626</v>
      </c>
      <c r="F577" s="4">
        <v>1</v>
      </c>
      <c r="G577" s="4">
        <v>1</v>
      </c>
      <c r="H577" s="5"/>
    </row>
    <row r="578" spans="1:8" ht="51" x14ac:dyDescent="0.2">
      <c r="A578" s="50" t="s">
        <v>1197</v>
      </c>
      <c r="B578" s="47" t="s">
        <v>858</v>
      </c>
      <c r="C578" s="43">
        <v>26070.7</v>
      </c>
      <c r="D578" s="3">
        <v>26070.7</v>
      </c>
      <c r="E578" s="43">
        <v>26070.7</v>
      </c>
      <c r="F578" s="4">
        <v>1</v>
      </c>
      <c r="G578" s="4">
        <v>1</v>
      </c>
      <c r="H578" s="5"/>
    </row>
    <row r="579" spans="1:8" ht="76.5" x14ac:dyDescent="0.2">
      <c r="A579" s="50" t="s">
        <v>1198</v>
      </c>
      <c r="B579" s="47" t="s">
        <v>859</v>
      </c>
      <c r="C579" s="43">
        <v>28860</v>
      </c>
      <c r="D579" s="3">
        <v>28860</v>
      </c>
      <c r="E579" s="43">
        <v>28860</v>
      </c>
      <c r="F579" s="4">
        <v>1</v>
      </c>
      <c r="G579" s="4">
        <v>1</v>
      </c>
      <c r="H579" s="5"/>
    </row>
    <row r="580" spans="1:8" ht="38.25" x14ac:dyDescent="0.2">
      <c r="A580" s="50" t="s">
        <v>1199</v>
      </c>
      <c r="B580" s="47" t="s">
        <v>860</v>
      </c>
      <c r="C580" s="43">
        <v>18716.3</v>
      </c>
      <c r="D580" s="3">
        <v>18716.3</v>
      </c>
      <c r="E580" s="43">
        <v>18704.099999999999</v>
      </c>
      <c r="F580" s="4">
        <v>0.99934816176274155</v>
      </c>
      <c r="G580" s="4">
        <v>0.99934816176274155</v>
      </c>
      <c r="H580" s="5"/>
    </row>
    <row r="581" spans="1:8" ht="25.5" x14ac:dyDescent="0.2">
      <c r="A581" s="50" t="s">
        <v>1200</v>
      </c>
      <c r="B581" s="47" t="s">
        <v>861</v>
      </c>
      <c r="C581" s="43">
        <v>9600</v>
      </c>
      <c r="D581" s="3">
        <v>9600</v>
      </c>
      <c r="E581" s="43">
        <v>9600</v>
      </c>
      <c r="F581" s="4">
        <v>1</v>
      </c>
      <c r="G581" s="4">
        <v>1</v>
      </c>
      <c r="H581" s="5"/>
    </row>
    <row r="582" spans="1:8" ht="63.75" x14ac:dyDescent="0.2">
      <c r="A582" s="50" t="s">
        <v>1201</v>
      </c>
      <c r="B582" s="47" t="s">
        <v>862</v>
      </c>
      <c r="C582" s="43">
        <v>955.9</v>
      </c>
      <c r="D582" s="3">
        <v>955.9</v>
      </c>
      <c r="E582" s="43">
        <v>955.9</v>
      </c>
      <c r="F582" s="4">
        <v>1</v>
      </c>
      <c r="G582" s="4">
        <v>1</v>
      </c>
      <c r="H582" s="5"/>
    </row>
    <row r="583" spans="1:8" ht="38.25" x14ac:dyDescent="0.2">
      <c r="A583" s="50" t="s">
        <v>1202</v>
      </c>
      <c r="B583" s="47" t="s">
        <v>863</v>
      </c>
      <c r="C583" s="43">
        <v>7395587.2000000002</v>
      </c>
      <c r="D583" s="3">
        <v>7899489.5</v>
      </c>
      <c r="E583" s="43">
        <v>7899488.2000000002</v>
      </c>
      <c r="F583" s="4">
        <v>1.0681353605025441</v>
      </c>
      <c r="G583" s="4">
        <v>0.99999983543240356</v>
      </c>
      <c r="H583" s="5"/>
    </row>
    <row r="584" spans="1:8" ht="51" x14ac:dyDescent="0.2">
      <c r="A584" s="50" t="s">
        <v>1203</v>
      </c>
      <c r="B584" s="47" t="s">
        <v>864</v>
      </c>
      <c r="C584" s="43">
        <v>1551717.2</v>
      </c>
      <c r="D584" s="3">
        <v>1551717.2</v>
      </c>
      <c r="E584" s="43">
        <v>1260367.7</v>
      </c>
      <c r="F584" s="4">
        <v>0.81224059384016623</v>
      </c>
      <c r="G584" s="4">
        <v>0.81224059384016623</v>
      </c>
      <c r="H584" s="5"/>
    </row>
    <row r="585" spans="1:8" ht="38.25" x14ac:dyDescent="0.2">
      <c r="A585" s="50" t="s">
        <v>1204</v>
      </c>
      <c r="B585" s="47" t="s">
        <v>865</v>
      </c>
      <c r="C585" s="43">
        <v>1882319.3</v>
      </c>
      <c r="D585" s="3">
        <v>1882319.3</v>
      </c>
      <c r="E585" s="43">
        <v>1882319.3</v>
      </c>
      <c r="F585" s="4">
        <v>1</v>
      </c>
      <c r="G585" s="4">
        <v>1</v>
      </c>
      <c r="H585" s="5"/>
    </row>
    <row r="586" spans="1:8" ht="25.5" x14ac:dyDescent="0.2">
      <c r="A586" s="50" t="s">
        <v>1205</v>
      </c>
      <c r="B586" s="47" t="s">
        <v>866</v>
      </c>
      <c r="C586" s="43">
        <v>53780.800000000003</v>
      </c>
      <c r="D586" s="3">
        <v>53780.800000000003</v>
      </c>
      <c r="E586" s="43">
        <v>53780.800000000003</v>
      </c>
      <c r="F586" s="4">
        <v>1</v>
      </c>
      <c r="G586" s="4">
        <v>1</v>
      </c>
      <c r="H586" s="5"/>
    </row>
    <row r="587" spans="1:8" ht="51" x14ac:dyDescent="0.2">
      <c r="A587" s="50" t="s">
        <v>1206</v>
      </c>
      <c r="B587" s="47" t="s">
        <v>867</v>
      </c>
      <c r="C587" s="43">
        <v>59721.1</v>
      </c>
      <c r="D587" s="3">
        <v>59721.1</v>
      </c>
      <c r="E587" s="43">
        <v>59721.1</v>
      </c>
      <c r="F587" s="4">
        <v>1</v>
      </c>
      <c r="G587" s="4">
        <v>1</v>
      </c>
      <c r="H587" s="5"/>
    </row>
    <row r="588" spans="1:8" ht="38.25" x14ac:dyDescent="0.2">
      <c r="A588" s="50" t="s">
        <v>1207</v>
      </c>
      <c r="B588" s="47" t="s">
        <v>868</v>
      </c>
      <c r="C588" s="43">
        <v>1914822.5</v>
      </c>
      <c r="D588" s="3">
        <v>2048234.2</v>
      </c>
      <c r="E588" s="43">
        <v>1995857.5</v>
      </c>
      <c r="F588" s="4">
        <v>1.0423198494899657</v>
      </c>
      <c r="G588" s="4">
        <v>0.97442836370957975</v>
      </c>
      <c r="H588" s="5"/>
    </row>
    <row r="589" spans="1:8" ht="38.25" x14ac:dyDescent="0.2">
      <c r="A589" s="50" t="s">
        <v>1208</v>
      </c>
      <c r="B589" s="47" t="s">
        <v>869</v>
      </c>
      <c r="C589" s="43">
        <v>1655901.1</v>
      </c>
      <c r="D589" s="3">
        <v>1655901.1</v>
      </c>
      <c r="E589" s="43">
        <v>1655901</v>
      </c>
      <c r="F589" s="4">
        <v>0.99999993960991984</v>
      </c>
      <c r="G589" s="4">
        <v>0.99999993960991984</v>
      </c>
      <c r="H589" s="5"/>
    </row>
    <row r="590" spans="1:8" ht="63.75" x14ac:dyDescent="0.2">
      <c r="A590" s="50" t="s">
        <v>1209</v>
      </c>
      <c r="B590" s="47" t="s">
        <v>870</v>
      </c>
      <c r="C590" s="43">
        <v>52023.7</v>
      </c>
      <c r="D590" s="3">
        <v>52023.7</v>
      </c>
      <c r="E590" s="43">
        <v>52023.7</v>
      </c>
      <c r="F590" s="4">
        <v>1</v>
      </c>
      <c r="G590" s="4">
        <v>1</v>
      </c>
      <c r="H590" s="5"/>
    </row>
    <row r="591" spans="1:8" ht="51" x14ac:dyDescent="0.2">
      <c r="A591" s="50" t="s">
        <v>1210</v>
      </c>
      <c r="B591" s="47" t="s">
        <v>871</v>
      </c>
      <c r="C591" s="43">
        <v>660347.1</v>
      </c>
      <c r="D591" s="3">
        <v>696354.6</v>
      </c>
      <c r="E591" s="43">
        <v>696354.6</v>
      </c>
      <c r="F591" s="4">
        <v>1.0545281413365788</v>
      </c>
      <c r="G591" s="4">
        <v>1</v>
      </c>
      <c r="H591" s="5"/>
    </row>
    <row r="592" spans="1:8" ht="63.75" x14ac:dyDescent="0.2">
      <c r="A592" s="50" t="s">
        <v>1211</v>
      </c>
      <c r="B592" s="47" t="s">
        <v>872</v>
      </c>
      <c r="C592" s="43">
        <v>8038.7</v>
      </c>
      <c r="D592" s="3">
        <v>8038.7</v>
      </c>
      <c r="E592" s="43">
        <v>8038.7</v>
      </c>
      <c r="F592" s="4">
        <v>1</v>
      </c>
      <c r="G592" s="4">
        <v>1</v>
      </c>
      <c r="H592" s="5"/>
    </row>
    <row r="593" spans="1:8" ht="25.5" x14ac:dyDescent="0.2">
      <c r="A593" s="50" t="s">
        <v>1212</v>
      </c>
      <c r="B593" s="47" t="s">
        <v>873</v>
      </c>
      <c r="C593" s="43">
        <v>81428</v>
      </c>
      <c r="D593" s="3">
        <v>81428</v>
      </c>
      <c r="E593" s="43">
        <v>81428</v>
      </c>
      <c r="F593" s="4">
        <v>1</v>
      </c>
      <c r="G593" s="4">
        <v>1</v>
      </c>
      <c r="H593" s="5"/>
    </row>
    <row r="594" spans="1:8" ht="38.25" x14ac:dyDescent="0.2">
      <c r="A594" s="50" t="s">
        <v>1213</v>
      </c>
      <c r="B594" s="47" t="s">
        <v>874</v>
      </c>
      <c r="C594" s="43">
        <v>10608.8</v>
      </c>
      <c r="D594" s="3">
        <v>10608.8</v>
      </c>
      <c r="E594" s="43">
        <v>10608.8</v>
      </c>
      <c r="F594" s="4">
        <v>1</v>
      </c>
      <c r="G594" s="4">
        <v>1</v>
      </c>
      <c r="H594" s="5"/>
    </row>
    <row r="595" spans="1:8" ht="51" x14ac:dyDescent="0.2">
      <c r="A595" s="50" t="s">
        <v>1214</v>
      </c>
      <c r="B595" s="47" t="s">
        <v>875</v>
      </c>
      <c r="C595" s="43">
        <v>2144.9</v>
      </c>
      <c r="D595" s="3">
        <v>2144.9</v>
      </c>
      <c r="E595" s="43">
        <v>2144.9</v>
      </c>
      <c r="F595" s="4">
        <v>1</v>
      </c>
      <c r="G595" s="4">
        <v>1</v>
      </c>
      <c r="H595" s="5"/>
    </row>
    <row r="596" spans="1:8" ht="38.25" x14ac:dyDescent="0.2">
      <c r="A596" s="50" t="s">
        <v>1215</v>
      </c>
      <c r="B596" s="47" t="s">
        <v>876</v>
      </c>
      <c r="C596" s="43">
        <v>29783.599999999999</v>
      </c>
      <c r="D596" s="3">
        <v>29783.599999999999</v>
      </c>
      <c r="E596" s="43">
        <v>29783.599999999999</v>
      </c>
      <c r="F596" s="4">
        <v>1</v>
      </c>
      <c r="G596" s="4">
        <v>1</v>
      </c>
      <c r="H596" s="5"/>
    </row>
    <row r="597" spans="1:8" ht="25.5" x14ac:dyDescent="0.2">
      <c r="A597" s="50" t="s">
        <v>1216</v>
      </c>
      <c r="B597" s="47" t="s">
        <v>877</v>
      </c>
      <c r="C597" s="43">
        <v>59537</v>
      </c>
      <c r="D597" s="3">
        <v>59537</v>
      </c>
      <c r="E597" s="43">
        <v>59537</v>
      </c>
      <c r="F597" s="4">
        <v>1</v>
      </c>
      <c r="G597" s="4">
        <v>1</v>
      </c>
      <c r="H597" s="5"/>
    </row>
    <row r="598" spans="1:8" ht="51" x14ac:dyDescent="0.2">
      <c r="A598" s="50" t="s">
        <v>1217</v>
      </c>
      <c r="B598" s="47" t="s">
        <v>878</v>
      </c>
      <c r="C598" s="43">
        <v>36522.699999999997</v>
      </c>
      <c r="D598" s="3">
        <v>36522.699999999997</v>
      </c>
      <c r="E598" s="43">
        <v>36176.800000000003</v>
      </c>
      <c r="F598" s="4">
        <v>0.99052917774425231</v>
      </c>
      <c r="G598" s="4">
        <v>0.99052917774425231</v>
      </c>
      <c r="H598" s="5"/>
    </row>
    <row r="599" spans="1:8" ht="25.5" x14ac:dyDescent="0.2">
      <c r="A599" s="50" t="s">
        <v>1218</v>
      </c>
      <c r="B599" s="47" t="s">
        <v>879</v>
      </c>
      <c r="C599" s="43">
        <v>20639.5</v>
      </c>
      <c r="D599" s="3">
        <v>20639.5</v>
      </c>
      <c r="E599" s="43">
        <v>20560.099999999999</v>
      </c>
      <c r="F599" s="4">
        <v>0.99615300758254799</v>
      </c>
      <c r="G599" s="4">
        <v>0.99615300758254799</v>
      </c>
      <c r="H599" s="5"/>
    </row>
    <row r="600" spans="1:8" ht="51" x14ac:dyDescent="0.2">
      <c r="A600" s="50" t="s">
        <v>1219</v>
      </c>
      <c r="B600" s="47" t="s">
        <v>880</v>
      </c>
      <c r="C600" s="43">
        <v>333032.90000000002</v>
      </c>
      <c r="D600" s="3">
        <v>322185</v>
      </c>
      <c r="E600" s="43">
        <v>317591.40000000002</v>
      </c>
      <c r="F600" s="4">
        <v>0.95363371006287967</v>
      </c>
      <c r="G600" s="4">
        <v>0.98574235299594959</v>
      </c>
      <c r="H600" s="5"/>
    </row>
    <row r="601" spans="1:8" ht="38.25" x14ac:dyDescent="0.2">
      <c r="A601" s="50" t="s">
        <v>1220</v>
      </c>
      <c r="B601" s="47" t="s">
        <v>881</v>
      </c>
      <c r="C601" s="43">
        <v>475521.5</v>
      </c>
      <c r="D601" s="3">
        <v>474564.2</v>
      </c>
      <c r="E601" s="43">
        <v>474211.2</v>
      </c>
      <c r="F601" s="4">
        <v>0.99724449893432787</v>
      </c>
      <c r="G601" s="4">
        <v>0.99925615965131798</v>
      </c>
      <c r="H601" s="5"/>
    </row>
    <row r="602" spans="1:8" ht="25.5" x14ac:dyDescent="0.2">
      <c r="A602" s="50" t="s">
        <v>1221</v>
      </c>
      <c r="B602" s="47" t="s">
        <v>882</v>
      </c>
      <c r="C602" s="43">
        <v>53750.400000000001</v>
      </c>
      <c r="D602" s="3">
        <v>51102.7</v>
      </c>
      <c r="E602" s="43">
        <v>51102.6</v>
      </c>
      <c r="F602" s="4">
        <v>0.95073897124486506</v>
      </c>
      <c r="G602" s="4">
        <v>0.99999804315623253</v>
      </c>
      <c r="H602" s="5"/>
    </row>
    <row r="603" spans="1:8" ht="38.25" x14ac:dyDescent="0.2">
      <c r="A603" s="50" t="s">
        <v>1222</v>
      </c>
      <c r="B603" s="47" t="s">
        <v>883</v>
      </c>
      <c r="C603" s="43">
        <v>20050.099999999999</v>
      </c>
      <c r="D603" s="3">
        <v>20050.099999999999</v>
      </c>
      <c r="E603" s="43">
        <v>20049.7</v>
      </c>
      <c r="F603" s="4">
        <v>0.99998004997481316</v>
      </c>
      <c r="G603" s="4">
        <v>0.99998004997481316</v>
      </c>
      <c r="H603" s="5"/>
    </row>
    <row r="604" spans="1:8" ht="38.25" x14ac:dyDescent="0.2">
      <c r="A604" s="50" t="s">
        <v>1223</v>
      </c>
      <c r="B604" s="47" t="s">
        <v>884</v>
      </c>
      <c r="C604" s="43">
        <v>1731.6</v>
      </c>
      <c r="D604" s="3">
        <v>1731.6</v>
      </c>
      <c r="E604" s="43">
        <v>1731.6</v>
      </c>
      <c r="F604" s="4">
        <v>1</v>
      </c>
      <c r="G604" s="4">
        <v>1</v>
      </c>
      <c r="H604" s="5"/>
    </row>
    <row r="605" spans="1:8" ht="38.25" x14ac:dyDescent="0.2">
      <c r="A605" s="50" t="s">
        <v>1224</v>
      </c>
      <c r="B605" s="47" t="s">
        <v>885</v>
      </c>
      <c r="C605" s="43">
        <v>16350.6</v>
      </c>
      <c r="D605" s="3">
        <v>16350.6</v>
      </c>
      <c r="E605" s="43">
        <v>16350.6</v>
      </c>
      <c r="F605" s="4">
        <v>1</v>
      </c>
      <c r="G605" s="4">
        <v>1</v>
      </c>
      <c r="H605" s="5"/>
    </row>
    <row r="606" spans="1:8" ht="25.5" x14ac:dyDescent="0.2">
      <c r="A606" s="50" t="s">
        <v>1225</v>
      </c>
      <c r="B606" s="47" t="s">
        <v>886</v>
      </c>
      <c r="C606" s="43">
        <v>124403.3</v>
      </c>
      <c r="D606" s="3">
        <v>95817.5</v>
      </c>
      <c r="E606" s="43">
        <v>95817.5</v>
      </c>
      <c r="F606" s="4">
        <v>0.77021670647000517</v>
      </c>
      <c r="G606" s="4">
        <v>1</v>
      </c>
      <c r="H606" s="5"/>
    </row>
    <row r="607" spans="1:8" ht="38.25" x14ac:dyDescent="0.2">
      <c r="A607" s="50" t="s">
        <v>1226</v>
      </c>
      <c r="B607" s="47" t="s">
        <v>887</v>
      </c>
      <c r="C607" s="43">
        <v>252133.6</v>
      </c>
      <c r="D607" s="3">
        <v>252133.6</v>
      </c>
      <c r="E607" s="43">
        <v>252133.6</v>
      </c>
      <c r="F607" s="4">
        <v>1</v>
      </c>
      <c r="G607" s="4">
        <v>1</v>
      </c>
      <c r="H607" s="5"/>
    </row>
    <row r="608" spans="1:8" ht="76.5" x14ac:dyDescent="0.2">
      <c r="A608" s="50" t="s">
        <v>1227</v>
      </c>
      <c r="B608" s="47" t="s">
        <v>888</v>
      </c>
      <c r="C608" s="43">
        <v>25188.1</v>
      </c>
      <c r="D608" s="3">
        <v>25188.1</v>
      </c>
      <c r="E608" s="43">
        <v>25188.1</v>
      </c>
      <c r="F608" s="4">
        <v>1</v>
      </c>
      <c r="G608" s="4">
        <v>1</v>
      </c>
      <c r="H608" s="5"/>
    </row>
    <row r="609" spans="1:8" ht="63.75" x14ac:dyDescent="0.2">
      <c r="A609" s="50" t="s">
        <v>1228</v>
      </c>
      <c r="B609" s="47" t="s">
        <v>889</v>
      </c>
      <c r="C609" s="43">
        <v>346531.2</v>
      </c>
      <c r="D609" s="3">
        <v>346531.2</v>
      </c>
      <c r="E609" s="43">
        <v>346531.2</v>
      </c>
      <c r="F609" s="4">
        <v>1</v>
      </c>
      <c r="G609" s="4">
        <v>1</v>
      </c>
      <c r="H609" s="5"/>
    </row>
    <row r="610" spans="1:8" ht="25.5" x14ac:dyDescent="0.2">
      <c r="A610" s="50" t="s">
        <v>1229</v>
      </c>
      <c r="B610" s="47" t="s">
        <v>890</v>
      </c>
      <c r="C610" s="43">
        <v>71753.100000000006</v>
      </c>
      <c r="D610" s="3">
        <v>71753.100000000006</v>
      </c>
      <c r="E610" s="43">
        <v>71753.100000000006</v>
      </c>
      <c r="F610" s="4">
        <v>1</v>
      </c>
      <c r="G610" s="4">
        <v>1</v>
      </c>
      <c r="H610" s="5"/>
    </row>
    <row r="611" spans="1:8" ht="25.5" x14ac:dyDescent="0.2">
      <c r="A611" s="50" t="s">
        <v>1230</v>
      </c>
      <c r="B611" s="47" t="s">
        <v>891</v>
      </c>
      <c r="C611" s="43">
        <v>744233.9</v>
      </c>
      <c r="D611" s="3">
        <v>744233.9</v>
      </c>
      <c r="E611" s="43">
        <v>743588.4</v>
      </c>
      <c r="F611" s="4">
        <v>0.99913266514734145</v>
      </c>
      <c r="G611" s="4">
        <v>0.99913266514734145</v>
      </c>
      <c r="H611" s="5"/>
    </row>
    <row r="612" spans="1:8" ht="25.5" x14ac:dyDescent="0.2">
      <c r="A612" s="50" t="s">
        <v>1231</v>
      </c>
      <c r="B612" s="47" t="s">
        <v>892</v>
      </c>
      <c r="C612" s="43">
        <v>553485.4</v>
      </c>
      <c r="D612" s="3">
        <v>175047.2</v>
      </c>
      <c r="E612" s="43">
        <v>173815.7</v>
      </c>
      <c r="F612" s="4">
        <v>0.3140384552148982</v>
      </c>
      <c r="G612" s="4">
        <v>0.99296475464903178</v>
      </c>
      <c r="H612" s="5"/>
    </row>
    <row r="613" spans="1:8" ht="51" x14ac:dyDescent="0.2">
      <c r="A613" s="50" t="s">
        <v>1232</v>
      </c>
      <c r="B613" s="47" t="s">
        <v>893</v>
      </c>
      <c r="C613" s="43">
        <v>175925.8</v>
      </c>
      <c r="D613" s="3">
        <v>175925.8</v>
      </c>
      <c r="E613" s="43">
        <v>175925.8</v>
      </c>
      <c r="F613" s="4">
        <v>1</v>
      </c>
      <c r="G613" s="4">
        <v>1</v>
      </c>
      <c r="H613" s="5"/>
    </row>
    <row r="614" spans="1:8" ht="51" x14ac:dyDescent="0.2">
      <c r="A614" s="50" t="s">
        <v>1233</v>
      </c>
      <c r="B614" s="47" t="s">
        <v>894</v>
      </c>
      <c r="C614" s="43">
        <v>94113.7</v>
      </c>
      <c r="D614" s="3">
        <v>94113.7</v>
      </c>
      <c r="E614" s="43">
        <v>48194.9</v>
      </c>
      <c r="F614" s="4">
        <v>0.5120922883703436</v>
      </c>
      <c r="G614" s="4">
        <v>0.5120922883703436</v>
      </c>
      <c r="H614" s="5"/>
    </row>
    <row r="615" spans="1:8" ht="25.5" x14ac:dyDescent="0.2">
      <c r="A615" s="50" t="s">
        <v>1234</v>
      </c>
      <c r="B615" s="47" t="s">
        <v>895</v>
      </c>
      <c r="C615" s="43">
        <v>745877.6</v>
      </c>
      <c r="D615" s="3">
        <v>745877.6</v>
      </c>
      <c r="E615" s="43">
        <v>737449.9</v>
      </c>
      <c r="F615" s="4">
        <v>0.98870096112284378</v>
      </c>
      <c r="G615" s="4">
        <v>0.98870096112284378</v>
      </c>
      <c r="H615" s="5"/>
    </row>
    <row r="616" spans="1:8" ht="51" x14ac:dyDescent="0.2">
      <c r="A616" s="50" t="s">
        <v>1235</v>
      </c>
      <c r="B616" s="47" t="s">
        <v>896</v>
      </c>
      <c r="C616" s="43">
        <v>159692.9</v>
      </c>
      <c r="D616" s="3">
        <v>159692.9</v>
      </c>
      <c r="E616" s="43">
        <v>79441.600000000006</v>
      </c>
      <c r="F616" s="4">
        <v>0.49746482154184696</v>
      </c>
      <c r="G616" s="4">
        <v>0.49746482154184696</v>
      </c>
      <c r="H616" s="5"/>
    </row>
    <row r="617" spans="1:8" ht="38.25" x14ac:dyDescent="0.2">
      <c r="A617" s="50" t="s">
        <v>1236</v>
      </c>
      <c r="B617" s="47" t="s">
        <v>897</v>
      </c>
      <c r="C617" s="43">
        <v>52000</v>
      </c>
      <c r="D617" s="3">
        <v>38553.5</v>
      </c>
      <c r="E617" s="43">
        <v>38553.599999999999</v>
      </c>
      <c r="F617" s="4">
        <v>0.74141538461538459</v>
      </c>
      <c r="G617" s="4">
        <v>1.0000025937982284</v>
      </c>
      <c r="H617" s="5"/>
    </row>
    <row r="618" spans="1:8" ht="76.5" x14ac:dyDescent="0.2">
      <c r="A618" s="50" t="s">
        <v>1237</v>
      </c>
      <c r="B618" s="47" t="s">
        <v>898</v>
      </c>
      <c r="C618" s="43">
        <v>1690717.6</v>
      </c>
      <c r="D618" s="3">
        <v>1613500</v>
      </c>
      <c r="E618" s="43">
        <v>1613500</v>
      </c>
      <c r="F618" s="4">
        <v>0.95432850524534663</v>
      </c>
      <c r="G618" s="4">
        <v>1</v>
      </c>
      <c r="H618" s="5"/>
    </row>
    <row r="619" spans="1:8" ht="51" x14ac:dyDescent="0.2">
      <c r="A619" s="50" t="s">
        <v>1238</v>
      </c>
      <c r="B619" s="47" t="s">
        <v>899</v>
      </c>
      <c r="C619" s="43">
        <v>45985.9</v>
      </c>
      <c r="D619" s="3">
        <v>402322.3</v>
      </c>
      <c r="E619" s="43">
        <v>399270.1</v>
      </c>
      <c r="F619" s="4">
        <v>8.6824461410997706</v>
      </c>
      <c r="G619" s="4">
        <v>0.9924135450607634</v>
      </c>
      <c r="H619" s="5"/>
    </row>
    <row r="620" spans="1:8" ht="26.25" thickBot="1" x14ac:dyDescent="0.25">
      <c r="A620" s="50" t="s">
        <v>1239</v>
      </c>
      <c r="B620" s="47" t="s">
        <v>900</v>
      </c>
      <c r="C620" s="43">
        <v>168550</v>
      </c>
      <c r="D620" s="3">
        <v>168550</v>
      </c>
      <c r="E620" s="43">
        <v>161558.70000000001</v>
      </c>
      <c r="F620" s="4">
        <v>0.95852091367546732</v>
      </c>
      <c r="G620" s="4">
        <v>0.95852091367546732</v>
      </c>
      <c r="H620" s="5"/>
    </row>
    <row r="621" spans="1:8" x14ac:dyDescent="0.2">
      <c r="A621" s="62" t="s">
        <v>1278</v>
      </c>
      <c r="B621" s="63" t="s">
        <v>1240</v>
      </c>
      <c r="C621" s="64">
        <v>8003359.9000000004</v>
      </c>
      <c r="D621" s="64">
        <v>8059093.2999999998</v>
      </c>
      <c r="E621" s="64">
        <v>7997251.4000000004</v>
      </c>
      <c r="F621" s="65">
        <v>0.99923675805207757</v>
      </c>
      <c r="G621" s="66">
        <v>0.9923264444649128</v>
      </c>
      <c r="H621" s="5"/>
    </row>
    <row r="622" spans="1:8" ht="63.75" x14ac:dyDescent="0.2">
      <c r="A622" s="50" t="s">
        <v>1241</v>
      </c>
      <c r="B622" s="47" t="s">
        <v>901</v>
      </c>
      <c r="C622" s="43">
        <v>1130.4000000000001</v>
      </c>
      <c r="D622" s="3">
        <v>1130.4000000000001</v>
      </c>
      <c r="E622" s="43">
        <v>1130.4000000000001</v>
      </c>
      <c r="F622" s="4">
        <v>1</v>
      </c>
      <c r="G622" s="4">
        <v>1</v>
      </c>
      <c r="H622" s="5"/>
    </row>
    <row r="623" spans="1:8" ht="51" x14ac:dyDescent="0.2">
      <c r="A623" s="50" t="s">
        <v>1242</v>
      </c>
      <c r="B623" s="47" t="s">
        <v>902</v>
      </c>
      <c r="C623" s="43">
        <v>19.600000000000001</v>
      </c>
      <c r="D623" s="3">
        <v>19.600000000000001</v>
      </c>
      <c r="E623" s="43">
        <v>19.600000000000001</v>
      </c>
      <c r="F623" s="4">
        <v>1</v>
      </c>
      <c r="G623" s="4">
        <v>1</v>
      </c>
      <c r="H623" s="5"/>
    </row>
    <row r="624" spans="1:8" ht="25.5" x14ac:dyDescent="0.2">
      <c r="A624" s="50" t="s">
        <v>1243</v>
      </c>
      <c r="B624" s="47" t="s">
        <v>903</v>
      </c>
      <c r="C624" s="43">
        <v>20017.8</v>
      </c>
      <c r="D624" s="3">
        <v>20017.8</v>
      </c>
      <c r="E624" s="43">
        <v>20017.8</v>
      </c>
      <c r="F624" s="4">
        <v>1</v>
      </c>
      <c r="G624" s="4">
        <v>1</v>
      </c>
      <c r="H624" s="5"/>
    </row>
    <row r="625" spans="1:8" ht="38.25" x14ac:dyDescent="0.2">
      <c r="A625" s="50" t="s">
        <v>1244</v>
      </c>
      <c r="B625" s="47" t="s">
        <v>904</v>
      </c>
      <c r="C625" s="43">
        <v>76044.899999999994</v>
      </c>
      <c r="D625" s="3">
        <v>76044.899999999994</v>
      </c>
      <c r="E625" s="43">
        <v>76043.5</v>
      </c>
      <c r="F625" s="4">
        <v>0.99998158982390672</v>
      </c>
      <c r="G625" s="4">
        <v>0.99998158982390672</v>
      </c>
      <c r="H625" s="5"/>
    </row>
    <row r="626" spans="1:8" ht="51" x14ac:dyDescent="0.2">
      <c r="A626" s="50" t="s">
        <v>1245</v>
      </c>
      <c r="B626" s="47" t="s">
        <v>905</v>
      </c>
      <c r="C626" s="43">
        <v>8599.2000000000007</v>
      </c>
      <c r="D626" s="3">
        <v>8599.2000000000007</v>
      </c>
      <c r="E626" s="43">
        <v>4091.7</v>
      </c>
      <c r="F626" s="4">
        <v>0.47582333240301417</v>
      </c>
      <c r="G626" s="4">
        <v>0.47582333240301417</v>
      </c>
      <c r="H626" s="5"/>
    </row>
    <row r="627" spans="1:8" ht="25.5" x14ac:dyDescent="0.2">
      <c r="A627" s="50" t="s">
        <v>1246</v>
      </c>
      <c r="B627" s="47" t="s">
        <v>906</v>
      </c>
      <c r="C627" s="43">
        <v>9770</v>
      </c>
      <c r="D627" s="3">
        <v>9762</v>
      </c>
      <c r="E627" s="43">
        <v>9706.2000000000007</v>
      </c>
      <c r="F627" s="4">
        <v>0.99346980552712394</v>
      </c>
      <c r="G627" s="4">
        <v>0.99428395820528592</v>
      </c>
      <c r="H627" s="5"/>
    </row>
    <row r="628" spans="1:8" ht="25.5" x14ac:dyDescent="0.2">
      <c r="A628" s="50" t="s">
        <v>1247</v>
      </c>
      <c r="B628" s="47" t="s">
        <v>907</v>
      </c>
      <c r="C628" s="43">
        <v>215913.3</v>
      </c>
      <c r="D628" s="3">
        <v>215913.3</v>
      </c>
      <c r="E628" s="43">
        <v>209448.5</v>
      </c>
      <c r="F628" s="4">
        <v>0.97005835212559866</v>
      </c>
      <c r="G628" s="4">
        <v>0.97005835212559866</v>
      </c>
      <c r="H628" s="5"/>
    </row>
    <row r="629" spans="1:8" ht="76.5" x14ac:dyDescent="0.2">
      <c r="A629" s="50" t="s">
        <v>1248</v>
      </c>
      <c r="B629" s="47" t="s">
        <v>908</v>
      </c>
      <c r="C629" s="43">
        <v>23727.9</v>
      </c>
      <c r="D629" s="3">
        <v>23727.9</v>
      </c>
      <c r="E629" s="43">
        <v>9056.6</v>
      </c>
      <c r="F629" s="4">
        <v>0.38168569489925364</v>
      </c>
      <c r="G629" s="4">
        <v>0.38168569489925364</v>
      </c>
      <c r="H629" s="5"/>
    </row>
    <row r="630" spans="1:8" ht="51" x14ac:dyDescent="0.2">
      <c r="A630" s="50" t="s">
        <v>1249</v>
      </c>
      <c r="B630" s="47" t="s">
        <v>909</v>
      </c>
      <c r="C630" s="43">
        <v>17127.3</v>
      </c>
      <c r="D630" s="3">
        <v>40601.5</v>
      </c>
      <c r="E630" s="43">
        <v>38916.6</v>
      </c>
      <c r="F630" s="4">
        <v>2.2721970187945559</v>
      </c>
      <c r="G630" s="4">
        <v>0.95850153319458642</v>
      </c>
      <c r="H630" s="5"/>
    </row>
    <row r="631" spans="1:8" ht="63.75" x14ac:dyDescent="0.2">
      <c r="A631" s="50" t="s">
        <v>1250</v>
      </c>
      <c r="B631" s="47" t="s">
        <v>910</v>
      </c>
      <c r="C631" s="43">
        <v>35973.199999999997</v>
      </c>
      <c r="D631" s="3">
        <v>36158.699999999997</v>
      </c>
      <c r="E631" s="43">
        <v>35871.199999999997</v>
      </c>
      <c r="F631" s="4">
        <v>0.99716455583601127</v>
      </c>
      <c r="G631" s="4">
        <v>0.9920489398125486</v>
      </c>
      <c r="H631" s="5"/>
    </row>
    <row r="632" spans="1:8" ht="51" x14ac:dyDescent="0.2">
      <c r="A632" s="50" t="s">
        <v>1251</v>
      </c>
      <c r="B632" s="47" t="s">
        <v>911</v>
      </c>
      <c r="C632" s="43">
        <v>175448.2</v>
      </c>
      <c r="D632" s="3">
        <v>175448.2</v>
      </c>
      <c r="E632" s="43">
        <v>175365.9</v>
      </c>
      <c r="F632" s="4">
        <v>0.99953091567767571</v>
      </c>
      <c r="G632" s="4">
        <v>0.99953091567767571</v>
      </c>
      <c r="H632" s="5"/>
    </row>
    <row r="633" spans="1:8" ht="76.5" x14ac:dyDescent="0.2">
      <c r="A633" s="50" t="s">
        <v>1252</v>
      </c>
      <c r="B633" s="47" t="s">
        <v>912</v>
      </c>
      <c r="C633" s="43">
        <v>154.80000000000001</v>
      </c>
      <c r="D633" s="3">
        <v>154.80000000000001</v>
      </c>
      <c r="E633" s="43">
        <v>119.2</v>
      </c>
      <c r="F633" s="4">
        <v>0.77002583979328165</v>
      </c>
      <c r="G633" s="4">
        <v>0.77002583979328165</v>
      </c>
      <c r="H633" s="5"/>
    </row>
    <row r="634" spans="1:8" ht="25.5" x14ac:dyDescent="0.2">
      <c r="A634" s="50" t="s">
        <v>1253</v>
      </c>
      <c r="B634" s="47" t="s">
        <v>913</v>
      </c>
      <c r="C634" s="43">
        <v>1190729.8999999999</v>
      </c>
      <c r="D634" s="3">
        <v>995000</v>
      </c>
      <c r="E634" s="43">
        <v>991178</v>
      </c>
      <c r="F634" s="4">
        <v>0.83241211965870687</v>
      </c>
      <c r="G634" s="4">
        <v>0.9961587939698493</v>
      </c>
      <c r="H634" s="5"/>
    </row>
    <row r="635" spans="1:8" ht="63.75" x14ac:dyDescent="0.2">
      <c r="A635" s="50" t="s">
        <v>1254</v>
      </c>
      <c r="B635" s="47" t="s">
        <v>914</v>
      </c>
      <c r="C635" s="43">
        <v>1286305.5</v>
      </c>
      <c r="D635" s="3">
        <v>1425473.9</v>
      </c>
      <c r="E635" s="43">
        <v>1425472.8</v>
      </c>
      <c r="F635" s="4">
        <v>1.1081914832829372</v>
      </c>
      <c r="G635" s="4">
        <v>0.99999922832680421</v>
      </c>
      <c r="H635" s="5"/>
    </row>
    <row r="636" spans="1:8" ht="38.25" x14ac:dyDescent="0.2">
      <c r="A636" s="50" t="s">
        <v>1255</v>
      </c>
      <c r="B636" s="47" t="s">
        <v>915</v>
      </c>
      <c r="C636" s="43">
        <v>134372.5</v>
      </c>
      <c r="D636" s="3">
        <v>134372.5</v>
      </c>
      <c r="E636" s="43">
        <v>134348.1</v>
      </c>
      <c r="F636" s="4">
        <v>0.99981841522632986</v>
      </c>
      <c r="G636" s="4">
        <v>0.99981841522632986</v>
      </c>
      <c r="H636" s="5"/>
    </row>
    <row r="637" spans="1:8" ht="25.5" x14ac:dyDescent="0.2">
      <c r="A637" s="50" t="s">
        <v>1256</v>
      </c>
      <c r="B637" s="47" t="s">
        <v>916</v>
      </c>
      <c r="C637" s="43">
        <v>54645</v>
      </c>
      <c r="D637" s="3">
        <v>54645</v>
      </c>
      <c r="E637" s="43">
        <v>54373.8</v>
      </c>
      <c r="F637" s="4">
        <v>0.99503705737029924</v>
      </c>
      <c r="G637" s="4">
        <v>0.99503705737029924</v>
      </c>
      <c r="H637" s="5"/>
    </row>
    <row r="638" spans="1:8" ht="63.75" x14ac:dyDescent="0.2">
      <c r="A638" s="50" t="s">
        <v>1257</v>
      </c>
      <c r="B638" s="47" t="s">
        <v>917</v>
      </c>
      <c r="C638" s="43">
        <v>95045.5</v>
      </c>
      <c r="D638" s="3">
        <v>95045.5</v>
      </c>
      <c r="E638" s="43">
        <v>95045.5</v>
      </c>
      <c r="F638" s="4">
        <v>1</v>
      </c>
      <c r="G638" s="4">
        <v>1</v>
      </c>
      <c r="H638" s="5"/>
    </row>
    <row r="639" spans="1:8" ht="25.5" x14ac:dyDescent="0.2">
      <c r="A639" s="50" t="s">
        <v>1258</v>
      </c>
      <c r="B639" s="47" t="s">
        <v>918</v>
      </c>
      <c r="C639" s="43">
        <v>391.7</v>
      </c>
      <c r="D639" s="3">
        <v>391.7</v>
      </c>
      <c r="E639" s="43">
        <v>391.7</v>
      </c>
      <c r="F639" s="4">
        <v>1</v>
      </c>
      <c r="G639" s="4">
        <v>1</v>
      </c>
      <c r="H639" s="5"/>
    </row>
    <row r="640" spans="1:8" ht="63.75" x14ac:dyDescent="0.2">
      <c r="A640" s="50" t="s">
        <v>1259</v>
      </c>
      <c r="B640" s="47" t="s">
        <v>919</v>
      </c>
      <c r="C640" s="43">
        <v>29573.4</v>
      </c>
      <c r="D640" s="3">
        <v>29573.4</v>
      </c>
      <c r="E640" s="43">
        <v>29573.4</v>
      </c>
      <c r="F640" s="4">
        <v>1</v>
      </c>
      <c r="G640" s="4">
        <v>1</v>
      </c>
      <c r="H640" s="5"/>
    </row>
    <row r="641" spans="1:8" ht="76.5" x14ac:dyDescent="0.2">
      <c r="A641" s="50" t="s">
        <v>1260</v>
      </c>
      <c r="B641" s="47" t="s">
        <v>920</v>
      </c>
      <c r="C641" s="43">
        <v>859602.7</v>
      </c>
      <c r="D641" s="3">
        <v>859602.7</v>
      </c>
      <c r="E641" s="43">
        <v>854606.7</v>
      </c>
      <c r="F641" s="4">
        <v>0.99418801267143531</v>
      </c>
      <c r="G641" s="4">
        <v>0.99418801267143531</v>
      </c>
      <c r="H641" s="5"/>
    </row>
    <row r="642" spans="1:8" ht="38.25" x14ac:dyDescent="0.2">
      <c r="A642" s="50" t="s">
        <v>1261</v>
      </c>
      <c r="B642" s="47" t="s">
        <v>921</v>
      </c>
      <c r="C642" s="43">
        <v>21163.4</v>
      </c>
      <c r="D642" s="3">
        <v>21163.4</v>
      </c>
      <c r="E642" s="43">
        <v>18456.5</v>
      </c>
      <c r="F642" s="4">
        <v>0.87209522099473613</v>
      </c>
      <c r="G642" s="4">
        <v>0.87209522099473613</v>
      </c>
      <c r="H642" s="5"/>
    </row>
    <row r="643" spans="1:8" ht="38.25" x14ac:dyDescent="0.2">
      <c r="A643" s="50" t="s">
        <v>1262</v>
      </c>
      <c r="B643" s="47" t="s">
        <v>922</v>
      </c>
      <c r="C643" s="43">
        <v>3546521.9</v>
      </c>
      <c r="D643" s="3">
        <v>3635165.1</v>
      </c>
      <c r="E643" s="43">
        <v>3613628.9</v>
      </c>
      <c r="F643" s="4">
        <v>1.0189219189651697</v>
      </c>
      <c r="G643" s="4">
        <v>0.99407559233004295</v>
      </c>
      <c r="H643" s="5"/>
    </row>
    <row r="644" spans="1:8" ht="26.25" thickBot="1" x14ac:dyDescent="0.25">
      <c r="A644" s="50" t="s">
        <v>1263</v>
      </c>
      <c r="B644" s="47" t="s">
        <v>923</v>
      </c>
      <c r="C644" s="43">
        <v>201081.8</v>
      </c>
      <c r="D644" s="3">
        <v>201081.8</v>
      </c>
      <c r="E644" s="43">
        <v>200388.8</v>
      </c>
      <c r="F644" s="4">
        <v>0.99655364135391666</v>
      </c>
      <c r="G644" s="4">
        <v>0.99655364135391666</v>
      </c>
      <c r="H644" s="5"/>
    </row>
    <row r="645" spans="1:8" x14ac:dyDescent="0.2">
      <c r="A645" s="62" t="s">
        <v>1279</v>
      </c>
      <c r="B645" s="63" t="s">
        <v>1264</v>
      </c>
      <c r="C645" s="64">
        <v>11597356.699999999</v>
      </c>
      <c r="D645" s="64">
        <v>19606291.399999999</v>
      </c>
      <c r="E645" s="64">
        <v>19207959.899999999</v>
      </c>
      <c r="F645" s="65">
        <v>1.6562360197130093</v>
      </c>
      <c r="G645" s="66">
        <v>0.97968348567949981</v>
      </c>
      <c r="H645" s="5"/>
    </row>
    <row r="646" spans="1:8" ht="51" x14ac:dyDescent="0.2">
      <c r="A646" s="50" t="s">
        <v>924</v>
      </c>
      <c r="B646" s="47" t="s">
        <v>925</v>
      </c>
      <c r="C646" s="43">
        <v>76486.7</v>
      </c>
      <c r="D646" s="3">
        <v>76486.7</v>
      </c>
      <c r="E646" s="43">
        <v>76486.7</v>
      </c>
      <c r="F646" s="4">
        <v>1</v>
      </c>
      <c r="G646" s="4">
        <v>1</v>
      </c>
      <c r="H646" s="5"/>
    </row>
    <row r="647" spans="1:8" ht="38.25" x14ac:dyDescent="0.2">
      <c r="A647" s="50" t="s">
        <v>926</v>
      </c>
      <c r="B647" s="47" t="s">
        <v>927</v>
      </c>
      <c r="C647" s="43">
        <v>40583</v>
      </c>
      <c r="D647" s="3">
        <v>40583</v>
      </c>
      <c r="E647" s="43">
        <v>36125.1</v>
      </c>
      <c r="F647" s="4">
        <v>0.89015351255451791</v>
      </c>
      <c r="G647" s="4">
        <v>0.89015351255451791</v>
      </c>
      <c r="H647" s="5"/>
    </row>
    <row r="648" spans="1:8" ht="51" x14ac:dyDescent="0.2">
      <c r="A648" s="50" t="s">
        <v>928</v>
      </c>
      <c r="B648" s="47" t="s">
        <v>929</v>
      </c>
      <c r="C648" s="43">
        <v>4297.6000000000004</v>
      </c>
      <c r="D648" s="3">
        <v>4757</v>
      </c>
      <c r="E648" s="43">
        <v>4147.8</v>
      </c>
      <c r="F648" s="4">
        <v>0.96514333581533873</v>
      </c>
      <c r="G648" s="4">
        <v>0.87193609417700235</v>
      </c>
      <c r="H648" s="5"/>
    </row>
    <row r="649" spans="1:8" ht="51" x14ac:dyDescent="0.2">
      <c r="A649" s="50" t="s">
        <v>930</v>
      </c>
      <c r="B649" s="47" t="s">
        <v>929</v>
      </c>
      <c r="C649" s="43">
        <v>5785</v>
      </c>
      <c r="D649" s="3">
        <v>5785</v>
      </c>
      <c r="E649" s="43">
        <v>4619.8999999999996</v>
      </c>
      <c r="F649" s="4">
        <v>0.7985998271391529</v>
      </c>
      <c r="G649" s="4">
        <v>0.7985998271391529</v>
      </c>
      <c r="H649" s="5"/>
    </row>
    <row r="650" spans="1:8" ht="38.25" x14ac:dyDescent="0.2">
      <c r="A650" s="50" t="s">
        <v>931</v>
      </c>
      <c r="B650" s="47" t="s">
        <v>932</v>
      </c>
      <c r="C650" s="43">
        <v>280696.3</v>
      </c>
      <c r="D650" s="3">
        <v>280696.3</v>
      </c>
      <c r="E650" s="43">
        <v>280484.3</v>
      </c>
      <c r="F650" s="4">
        <v>0.99924473532426328</v>
      </c>
      <c r="G650" s="4">
        <v>0.99924473532426328</v>
      </c>
      <c r="H650" s="5"/>
    </row>
    <row r="651" spans="1:8" ht="51" x14ac:dyDescent="0.2">
      <c r="A651" s="50" t="s">
        <v>933</v>
      </c>
      <c r="B651" s="47" t="s">
        <v>934</v>
      </c>
      <c r="C651" s="43">
        <v>429201</v>
      </c>
      <c r="D651" s="3">
        <v>372152.1</v>
      </c>
      <c r="E651" s="43">
        <v>59897.7</v>
      </c>
      <c r="F651" s="4">
        <v>0.13955629180733503</v>
      </c>
      <c r="G651" s="4">
        <v>0.16094951499669088</v>
      </c>
      <c r="H651" s="5"/>
    </row>
    <row r="652" spans="1:8" ht="38.25" x14ac:dyDescent="0.2">
      <c r="A652" s="50" t="s">
        <v>935</v>
      </c>
      <c r="B652" s="47" t="s">
        <v>936</v>
      </c>
      <c r="C652" s="43">
        <v>337450.4</v>
      </c>
      <c r="D652" s="3">
        <v>336333.4</v>
      </c>
      <c r="E652" s="43">
        <v>336333.4</v>
      </c>
      <c r="F652" s="4">
        <v>0.99668988390590141</v>
      </c>
      <c r="G652" s="4">
        <v>1</v>
      </c>
      <c r="H652" s="5"/>
    </row>
    <row r="653" spans="1:8" ht="51" x14ac:dyDescent="0.2">
      <c r="A653" s="50" t="s">
        <v>937</v>
      </c>
      <c r="B653" s="47" t="s">
        <v>938</v>
      </c>
      <c r="C653" s="43">
        <v>59.5</v>
      </c>
      <c r="D653" s="3">
        <v>531.5</v>
      </c>
      <c r="E653" s="43">
        <v>531.5</v>
      </c>
      <c r="F653" s="4">
        <v>8.9327731092436977</v>
      </c>
      <c r="G653" s="4">
        <v>1</v>
      </c>
      <c r="H653" s="5"/>
    </row>
    <row r="654" spans="1:8" ht="153" x14ac:dyDescent="0.2">
      <c r="A654" s="50" t="s">
        <v>939</v>
      </c>
      <c r="B654" s="47" t="s">
        <v>940</v>
      </c>
      <c r="C654" s="43">
        <v>9495.6</v>
      </c>
      <c r="D654" s="3">
        <v>9495.6</v>
      </c>
      <c r="E654" s="43">
        <v>9495.6</v>
      </c>
      <c r="F654" s="4">
        <v>1</v>
      </c>
      <c r="G654" s="4">
        <v>1</v>
      </c>
      <c r="H654" s="5"/>
    </row>
    <row r="655" spans="1:8" ht="51" x14ac:dyDescent="0.2">
      <c r="A655" s="50" t="s">
        <v>941</v>
      </c>
      <c r="B655" s="47" t="s">
        <v>942</v>
      </c>
      <c r="C655" s="43">
        <v>985.1</v>
      </c>
      <c r="D655" s="3">
        <v>998.8</v>
      </c>
      <c r="E655" s="43">
        <v>998.8</v>
      </c>
      <c r="F655" s="4">
        <v>1.0139072175413664</v>
      </c>
      <c r="G655" s="4">
        <v>1</v>
      </c>
      <c r="H655" s="5"/>
    </row>
    <row r="656" spans="1:8" ht="38.25" x14ac:dyDescent="0.2">
      <c r="A656" s="50" t="s">
        <v>943</v>
      </c>
      <c r="B656" s="47" t="s">
        <v>944</v>
      </c>
      <c r="C656" s="43">
        <v>61737.1</v>
      </c>
      <c r="D656" s="3">
        <v>61737.1</v>
      </c>
      <c r="E656" s="43">
        <v>61737.1</v>
      </c>
      <c r="F656" s="4">
        <v>1</v>
      </c>
      <c r="G656" s="4">
        <v>1</v>
      </c>
      <c r="H656" s="5"/>
    </row>
    <row r="657" spans="1:8" ht="89.25" x14ac:dyDescent="0.2">
      <c r="A657" s="50" t="s">
        <v>945</v>
      </c>
      <c r="B657" s="47" t="s">
        <v>946</v>
      </c>
      <c r="C657" s="43">
        <v>1639488.8</v>
      </c>
      <c r="D657" s="3">
        <v>1639488.8</v>
      </c>
      <c r="E657" s="43">
        <v>1608068.1</v>
      </c>
      <c r="F657" s="4">
        <v>0.98083506273418886</v>
      </c>
      <c r="G657" s="4">
        <v>0.98083506273418886</v>
      </c>
      <c r="H657" s="5"/>
    </row>
    <row r="658" spans="1:8" ht="51" x14ac:dyDescent="0.2">
      <c r="A658" s="50" t="s">
        <v>947</v>
      </c>
      <c r="B658" s="47" t="s">
        <v>948</v>
      </c>
      <c r="C658" s="43">
        <v>11336.9</v>
      </c>
      <c r="D658" s="3">
        <v>11336.9</v>
      </c>
      <c r="E658" s="43">
        <v>11336.9</v>
      </c>
      <c r="F658" s="4">
        <v>1</v>
      </c>
      <c r="G658" s="4">
        <v>1</v>
      </c>
      <c r="H658" s="5"/>
    </row>
    <row r="659" spans="1:8" ht="114.75" x14ac:dyDescent="0.2">
      <c r="A659" s="50" t="s">
        <v>949</v>
      </c>
      <c r="B659" s="47" t="s">
        <v>950</v>
      </c>
      <c r="C659" s="43">
        <v>152552.70000000001</v>
      </c>
      <c r="D659" s="3">
        <v>152552.70000000001</v>
      </c>
      <c r="E659" s="43">
        <v>145224.70000000001</v>
      </c>
      <c r="F659" s="4">
        <v>0.9519641409165488</v>
      </c>
      <c r="G659" s="4">
        <v>0.9519641409165488</v>
      </c>
      <c r="H659" s="5"/>
    </row>
    <row r="660" spans="1:8" ht="63.75" x14ac:dyDescent="0.2">
      <c r="A660" s="50" t="s">
        <v>951</v>
      </c>
      <c r="B660" s="47" t="s">
        <v>952</v>
      </c>
      <c r="C660" s="43">
        <v>140596.29999999999</v>
      </c>
      <c r="D660" s="3">
        <v>279035.3</v>
      </c>
      <c r="E660" s="43">
        <v>278981.8</v>
      </c>
      <c r="F660" s="4">
        <v>1.9842755463692858</v>
      </c>
      <c r="G660" s="4">
        <v>0.99980826798616518</v>
      </c>
      <c r="H660" s="5"/>
    </row>
    <row r="661" spans="1:8" ht="38.25" x14ac:dyDescent="0.2">
      <c r="A661" s="50" t="s">
        <v>953</v>
      </c>
      <c r="B661" s="47" t="s">
        <v>954</v>
      </c>
      <c r="C661" s="43">
        <v>2713766.2</v>
      </c>
      <c r="D661" s="3">
        <v>10003111.199999999</v>
      </c>
      <c r="E661" s="43">
        <v>10003111.199999999</v>
      </c>
      <c r="F661" s="4">
        <v>3.6860622702132551</v>
      </c>
      <c r="G661" s="4">
        <v>1</v>
      </c>
      <c r="H661" s="5"/>
    </row>
    <row r="662" spans="1:8" ht="63.75" x14ac:dyDescent="0.2">
      <c r="A662" s="50" t="s">
        <v>955</v>
      </c>
      <c r="B662" s="47" t="s">
        <v>956</v>
      </c>
      <c r="C662" s="43">
        <v>259406</v>
      </c>
      <c r="D662" s="3">
        <v>259406</v>
      </c>
      <c r="E662" s="43">
        <v>259406</v>
      </c>
      <c r="F662" s="4">
        <v>1</v>
      </c>
      <c r="G662" s="4">
        <v>1</v>
      </c>
      <c r="H662" s="5"/>
    </row>
    <row r="663" spans="1:8" ht="153" x14ac:dyDescent="0.2">
      <c r="A663" s="50" t="s">
        <v>957</v>
      </c>
      <c r="B663" s="47" t="s">
        <v>958</v>
      </c>
      <c r="C663" s="43">
        <v>41350.300000000003</v>
      </c>
      <c r="D663" s="3">
        <v>41350.300000000003</v>
      </c>
      <c r="E663" s="43">
        <v>800.2</v>
      </c>
      <c r="F663" s="4">
        <v>1.9351733844736315E-2</v>
      </c>
      <c r="G663" s="4">
        <v>1.9351733844736315E-2</v>
      </c>
      <c r="H663" s="5"/>
    </row>
    <row r="664" spans="1:8" ht="51" x14ac:dyDescent="0.2">
      <c r="A664" s="50" t="s">
        <v>959</v>
      </c>
      <c r="B664" s="47" t="s">
        <v>960</v>
      </c>
      <c r="C664" s="43">
        <v>30489.8</v>
      </c>
      <c r="D664" s="3">
        <v>49076.5</v>
      </c>
      <c r="E664" s="43">
        <v>49076.5</v>
      </c>
      <c r="F664" s="4">
        <v>1.6096038675229094</v>
      </c>
      <c r="G664" s="4">
        <v>1</v>
      </c>
      <c r="H664" s="5"/>
    </row>
    <row r="665" spans="1:8" ht="38.25" x14ac:dyDescent="0.2">
      <c r="A665" s="50" t="s">
        <v>961</v>
      </c>
      <c r="B665" s="47" t="s">
        <v>962</v>
      </c>
      <c r="C665" s="43">
        <v>40000</v>
      </c>
      <c r="D665" s="3">
        <v>40000</v>
      </c>
      <c r="E665" s="43">
        <v>40000</v>
      </c>
      <c r="F665" s="4">
        <v>1</v>
      </c>
      <c r="G665" s="4">
        <v>1</v>
      </c>
      <c r="H665" s="5"/>
    </row>
    <row r="666" spans="1:8" ht="63.75" x14ac:dyDescent="0.2">
      <c r="A666" s="50" t="s">
        <v>963</v>
      </c>
      <c r="B666" s="47" t="s">
        <v>964</v>
      </c>
      <c r="C666" s="43">
        <v>712.2</v>
      </c>
      <c r="D666" s="3">
        <v>712.2</v>
      </c>
      <c r="E666" s="43">
        <v>712.2</v>
      </c>
      <c r="F666" s="4">
        <v>1</v>
      </c>
      <c r="G666" s="4">
        <v>1</v>
      </c>
      <c r="H666" s="5"/>
    </row>
    <row r="667" spans="1:8" ht="51" x14ac:dyDescent="0.2">
      <c r="A667" s="50" t="s">
        <v>965</v>
      </c>
      <c r="B667" s="47" t="s">
        <v>966</v>
      </c>
      <c r="C667" s="43">
        <v>0</v>
      </c>
      <c r="D667" s="3">
        <v>33600.1</v>
      </c>
      <c r="E667" s="43">
        <v>33600.1</v>
      </c>
      <c r="F667" s="4">
        <v>0</v>
      </c>
      <c r="G667" s="4">
        <v>1</v>
      </c>
      <c r="H667" s="5"/>
    </row>
    <row r="668" spans="1:8" ht="51" x14ac:dyDescent="0.2">
      <c r="A668" s="50" t="s">
        <v>967</v>
      </c>
      <c r="B668" s="47" t="s">
        <v>968</v>
      </c>
      <c r="C668" s="43">
        <v>4258.7</v>
      </c>
      <c r="D668" s="3">
        <v>4258.7</v>
      </c>
      <c r="E668" s="43">
        <v>4258.7</v>
      </c>
      <c r="F668" s="4">
        <v>1</v>
      </c>
      <c r="G668" s="4">
        <v>1</v>
      </c>
      <c r="H668" s="5"/>
    </row>
    <row r="669" spans="1:8" ht="51" x14ac:dyDescent="0.2">
      <c r="A669" s="50" t="s">
        <v>969</v>
      </c>
      <c r="B669" s="47" t="s">
        <v>970</v>
      </c>
      <c r="C669" s="43">
        <v>111920</v>
      </c>
      <c r="D669" s="3">
        <v>111920</v>
      </c>
      <c r="E669" s="43">
        <v>111920</v>
      </c>
      <c r="F669" s="4">
        <v>1</v>
      </c>
      <c r="G669" s="4">
        <v>1</v>
      </c>
      <c r="H669" s="5"/>
    </row>
    <row r="670" spans="1:8" ht="51" x14ac:dyDescent="0.2">
      <c r="A670" s="50" t="s">
        <v>971</v>
      </c>
      <c r="B670" s="47" t="s">
        <v>972</v>
      </c>
      <c r="C670" s="43">
        <v>62125.8</v>
      </c>
      <c r="D670" s="3">
        <v>62125.8</v>
      </c>
      <c r="E670" s="43">
        <v>62125.8</v>
      </c>
      <c r="F670" s="4">
        <v>1</v>
      </c>
      <c r="G670" s="4">
        <v>1</v>
      </c>
      <c r="H670" s="5"/>
    </row>
    <row r="671" spans="1:8" ht="51" x14ac:dyDescent="0.2">
      <c r="A671" s="50" t="s">
        <v>973</v>
      </c>
      <c r="B671" s="47" t="s">
        <v>974</v>
      </c>
      <c r="C671" s="43">
        <v>4171911.3</v>
      </c>
      <c r="D671" s="3">
        <v>4078411.3</v>
      </c>
      <c r="E671" s="43">
        <v>4078411.3</v>
      </c>
      <c r="F671" s="4">
        <v>0.97758820998902829</v>
      </c>
      <c r="G671" s="4">
        <v>1</v>
      </c>
      <c r="H671" s="5"/>
    </row>
    <row r="672" spans="1:8" ht="76.5" x14ac:dyDescent="0.2">
      <c r="A672" s="50" t="s">
        <v>975</v>
      </c>
      <c r="B672" s="47" t="s">
        <v>976</v>
      </c>
      <c r="C672" s="43">
        <v>72609.7</v>
      </c>
      <c r="D672" s="3">
        <v>72609.7</v>
      </c>
      <c r="E672" s="43">
        <v>72607.8</v>
      </c>
      <c r="F672" s="4">
        <v>0.99997383269728435</v>
      </c>
      <c r="G672" s="4">
        <v>0.99997383269728435</v>
      </c>
      <c r="H672" s="5"/>
    </row>
    <row r="673" spans="1:8" ht="38.25" x14ac:dyDescent="0.2">
      <c r="A673" s="48" t="s">
        <v>1287</v>
      </c>
      <c r="B673" s="37" t="s">
        <v>978</v>
      </c>
      <c r="C673" s="49">
        <f>C674+C675+C676</f>
        <v>898054.7</v>
      </c>
      <c r="D673" s="49">
        <f t="shared" ref="D673:E673" si="140">D674+D675+D676</f>
        <v>1577739.4000000001</v>
      </c>
      <c r="E673" s="49">
        <f t="shared" si="140"/>
        <v>1577460.7000000002</v>
      </c>
      <c r="F673" s="11">
        <f>E673/C673</f>
        <v>1.7565307547524669</v>
      </c>
      <c r="G673" s="11">
        <f>E673/D673</f>
        <v>0.99982335485822316</v>
      </c>
      <c r="H673" s="5"/>
    </row>
    <row r="674" spans="1:8" ht="38.25" x14ac:dyDescent="0.2">
      <c r="A674" s="50" t="s">
        <v>977</v>
      </c>
      <c r="B674" s="47" t="s">
        <v>978</v>
      </c>
      <c r="C674" s="43">
        <v>550281.1</v>
      </c>
      <c r="D674" s="3">
        <v>131264.6</v>
      </c>
      <c r="E674" s="43">
        <v>130985.9</v>
      </c>
      <c r="F674" s="4">
        <v>0.23803452453664137</v>
      </c>
      <c r="G674" s="4">
        <v>0.99787680760844877</v>
      </c>
      <c r="H674" s="5"/>
    </row>
    <row r="675" spans="1:8" ht="38.25" x14ac:dyDescent="0.2">
      <c r="A675" s="50" t="s">
        <v>979</v>
      </c>
      <c r="B675" s="47" t="s">
        <v>978</v>
      </c>
      <c r="C675" s="43">
        <v>67148.7</v>
      </c>
      <c r="D675" s="3">
        <v>67148.7</v>
      </c>
      <c r="E675" s="43">
        <v>67148.7</v>
      </c>
      <c r="F675" s="4">
        <v>1</v>
      </c>
      <c r="G675" s="4">
        <v>1</v>
      </c>
      <c r="H675" s="5"/>
    </row>
    <row r="676" spans="1:8" ht="38.25" x14ac:dyDescent="0.2">
      <c r="A676" s="50" t="s">
        <v>980</v>
      </c>
      <c r="B676" s="47" t="s">
        <v>978</v>
      </c>
      <c r="C676" s="43">
        <v>280624.90000000002</v>
      </c>
      <c r="D676" s="3">
        <v>1379326.1</v>
      </c>
      <c r="E676" s="43">
        <v>1379326.1</v>
      </c>
      <c r="F676" s="4">
        <v>4.915194980915806</v>
      </c>
      <c r="G676" s="4">
        <v>1</v>
      </c>
      <c r="H676" s="5"/>
    </row>
    <row r="677" spans="1:8" ht="25.5" x14ac:dyDescent="0.2">
      <c r="A677" s="62" t="s">
        <v>1280</v>
      </c>
      <c r="B677" s="63" t="s">
        <v>1159</v>
      </c>
      <c r="C677" s="67">
        <v>1959105.4</v>
      </c>
      <c r="D677" s="67">
        <v>2270861.9</v>
      </c>
      <c r="E677" s="67">
        <v>1910737.6</v>
      </c>
      <c r="F677" s="68">
        <v>0.97531128238429654</v>
      </c>
      <c r="G677" s="69">
        <v>0.84141514726192734</v>
      </c>
      <c r="H677" s="5"/>
    </row>
    <row r="678" spans="1:8" ht="51" x14ac:dyDescent="0.2">
      <c r="A678" s="50" t="s">
        <v>1265</v>
      </c>
      <c r="B678" s="47" t="s">
        <v>1284</v>
      </c>
      <c r="C678" s="43">
        <v>10513.9</v>
      </c>
      <c r="D678" s="3">
        <v>10513.9</v>
      </c>
      <c r="E678" s="43">
        <v>10513.9</v>
      </c>
      <c r="F678" s="4">
        <v>1</v>
      </c>
      <c r="G678" s="4">
        <v>1</v>
      </c>
      <c r="H678" s="5"/>
    </row>
    <row r="679" spans="1:8" ht="89.25" x14ac:dyDescent="0.2">
      <c r="A679" s="50" t="s">
        <v>1266</v>
      </c>
      <c r="B679" s="47" t="s">
        <v>1285</v>
      </c>
      <c r="C679" s="43">
        <v>1948591.5</v>
      </c>
      <c r="D679" s="3">
        <v>1948591.5</v>
      </c>
      <c r="E679" s="43">
        <v>1190494.8999999999</v>
      </c>
      <c r="F679" s="4">
        <v>0.61095150009635157</v>
      </c>
      <c r="G679" s="4">
        <v>0.61095150009635157</v>
      </c>
      <c r="H679" s="5"/>
    </row>
    <row r="680" spans="1:8" ht="63.75" x14ac:dyDescent="0.2">
      <c r="A680" s="50" t="s">
        <v>1267</v>
      </c>
      <c r="B680" s="47" t="s">
        <v>1286</v>
      </c>
      <c r="C680" s="43">
        <v>0</v>
      </c>
      <c r="D680" s="3">
        <v>0</v>
      </c>
      <c r="E680" s="43">
        <v>-1268</v>
      </c>
      <c r="F680" s="4">
        <v>0</v>
      </c>
      <c r="G680" s="4">
        <v>0</v>
      </c>
      <c r="H680" s="5"/>
    </row>
    <row r="681" spans="1:8" ht="38.25" x14ac:dyDescent="0.2">
      <c r="A681" s="50" t="s">
        <v>1268</v>
      </c>
      <c r="B681" s="47" t="s">
        <v>981</v>
      </c>
      <c r="C681" s="43">
        <v>0</v>
      </c>
      <c r="D681" s="3">
        <v>311756.5</v>
      </c>
      <c r="E681" s="43">
        <v>704211.5</v>
      </c>
      <c r="F681" s="4">
        <v>0</v>
      </c>
      <c r="G681" s="4">
        <v>2.2588510584382364</v>
      </c>
      <c r="H681" s="5"/>
    </row>
    <row r="682" spans="1:8" ht="38.25" x14ac:dyDescent="0.2">
      <c r="A682" s="50" t="s">
        <v>1269</v>
      </c>
      <c r="B682" s="47" t="s">
        <v>981</v>
      </c>
      <c r="C682" s="43">
        <v>0</v>
      </c>
      <c r="D682" s="3">
        <v>0</v>
      </c>
      <c r="E682" s="43">
        <v>905.7</v>
      </c>
      <c r="F682" s="4">
        <v>0</v>
      </c>
      <c r="G682" s="4">
        <v>0</v>
      </c>
      <c r="H682" s="5"/>
    </row>
    <row r="683" spans="1:8" ht="39" thickBot="1" x14ac:dyDescent="0.25">
      <c r="A683" s="50" t="s">
        <v>1270</v>
      </c>
      <c r="B683" s="47" t="s">
        <v>981</v>
      </c>
      <c r="C683" s="43">
        <v>0</v>
      </c>
      <c r="D683" s="3">
        <v>0</v>
      </c>
      <c r="E683" s="43">
        <v>5879.6</v>
      </c>
      <c r="F683" s="4">
        <v>0</v>
      </c>
      <c r="G683" s="4">
        <v>0</v>
      </c>
      <c r="H683" s="5"/>
    </row>
    <row r="684" spans="1:8" ht="25.5" x14ac:dyDescent="0.2">
      <c r="A684" s="62" t="s">
        <v>1281</v>
      </c>
      <c r="B684" s="63" t="s">
        <v>1160</v>
      </c>
      <c r="C684" s="64">
        <v>56345.3</v>
      </c>
      <c r="D684" s="64">
        <v>56345.3</v>
      </c>
      <c r="E684" s="64">
        <v>56135.199999999997</v>
      </c>
      <c r="F684" s="65">
        <v>0.99627120629404753</v>
      </c>
      <c r="G684" s="66">
        <v>0.99627120629404753</v>
      </c>
      <c r="H684" s="5"/>
    </row>
    <row r="685" spans="1:8" ht="25.5" x14ac:dyDescent="0.2">
      <c r="A685" s="50" t="s">
        <v>1271</v>
      </c>
      <c r="B685" s="47" t="s">
        <v>1157</v>
      </c>
      <c r="C685" s="43">
        <v>16365.8</v>
      </c>
      <c r="D685" s="3">
        <v>16365.8</v>
      </c>
      <c r="E685" s="43">
        <v>16365.7</v>
      </c>
      <c r="F685" s="4">
        <v>0.9999938896968068</v>
      </c>
      <c r="G685" s="4">
        <v>0.9999938896968068</v>
      </c>
      <c r="H685" s="5"/>
    </row>
    <row r="686" spans="1:8" s="57" customFormat="1" ht="26.25" thickBot="1" x14ac:dyDescent="0.25">
      <c r="A686" s="50" t="s">
        <v>1272</v>
      </c>
      <c r="B686" s="47" t="s">
        <v>1157</v>
      </c>
      <c r="C686" s="43">
        <v>39979.5</v>
      </c>
      <c r="D686" s="3">
        <v>39979.5</v>
      </c>
      <c r="E686" s="43">
        <v>39769.5</v>
      </c>
      <c r="F686" s="4">
        <v>0.99474730799534761</v>
      </c>
      <c r="G686" s="4">
        <v>0.99474730799534761</v>
      </c>
      <c r="H686" s="58"/>
    </row>
    <row r="687" spans="1:8" ht="51" x14ac:dyDescent="0.2">
      <c r="A687" s="62" t="s">
        <v>1282</v>
      </c>
      <c r="B687" s="63" t="s">
        <v>1273</v>
      </c>
      <c r="C687" s="64">
        <v>1392378.7</v>
      </c>
      <c r="D687" s="64">
        <v>1392378.7</v>
      </c>
      <c r="E687" s="64">
        <v>1569909.7</v>
      </c>
      <c r="F687" s="65">
        <v>1.1275019504392017</v>
      </c>
      <c r="G687" s="66">
        <v>1.1275019504392017</v>
      </c>
      <c r="H687" s="5"/>
    </row>
    <row r="688" spans="1:8" ht="25.5" x14ac:dyDescent="0.2">
      <c r="A688" s="48" t="s">
        <v>1288</v>
      </c>
      <c r="B688" s="63" t="s">
        <v>983</v>
      </c>
      <c r="C688" s="70">
        <f>SUM(C689:C694)</f>
        <v>462392.1</v>
      </c>
      <c r="D688" s="70">
        <f t="shared" ref="D688:E688" si="141">SUM(D689:D694)</f>
        <v>462392.1</v>
      </c>
      <c r="E688" s="70">
        <f t="shared" si="141"/>
        <v>471321.5</v>
      </c>
      <c r="F688" s="71">
        <f>E688/C688</f>
        <v>1.0193113160886615</v>
      </c>
      <c r="G688" s="71">
        <f>E688/D688</f>
        <v>1.0193113160886615</v>
      </c>
      <c r="H688" s="5"/>
    </row>
    <row r="689" spans="1:8" ht="25.5" x14ac:dyDescent="0.2">
      <c r="A689" s="50" t="s">
        <v>982</v>
      </c>
      <c r="B689" s="47" t="s">
        <v>983</v>
      </c>
      <c r="C689" s="43">
        <v>0</v>
      </c>
      <c r="D689" s="3">
        <v>0</v>
      </c>
      <c r="E689" s="43">
        <v>32.200000000000003</v>
      </c>
      <c r="F689" s="4">
        <v>0</v>
      </c>
      <c r="G689" s="4">
        <v>0</v>
      </c>
      <c r="H689" s="5"/>
    </row>
    <row r="690" spans="1:8" ht="25.5" x14ac:dyDescent="0.2">
      <c r="A690" s="50" t="s">
        <v>984</v>
      </c>
      <c r="B690" s="47" t="s">
        <v>983</v>
      </c>
      <c r="C690" s="43">
        <v>6.8</v>
      </c>
      <c r="D690" s="3">
        <v>6.8</v>
      </c>
      <c r="E690" s="43">
        <v>6.8</v>
      </c>
      <c r="F690" s="4">
        <v>1</v>
      </c>
      <c r="G690" s="4">
        <v>1</v>
      </c>
      <c r="H690" s="5"/>
    </row>
    <row r="691" spans="1:8" ht="25.5" x14ac:dyDescent="0.2">
      <c r="A691" s="50" t="s">
        <v>985</v>
      </c>
      <c r="B691" s="47" t="s">
        <v>983</v>
      </c>
      <c r="C691" s="43">
        <v>447338.1</v>
      </c>
      <c r="D691" s="3">
        <v>447338.1</v>
      </c>
      <c r="E691" s="43">
        <v>453586.6</v>
      </c>
      <c r="F691" s="4">
        <v>1.0139681820081947</v>
      </c>
      <c r="G691" s="4">
        <v>1.0139681820081947</v>
      </c>
      <c r="H691" s="5"/>
    </row>
    <row r="692" spans="1:8" ht="25.5" x14ac:dyDescent="0.2">
      <c r="A692" s="50" t="s">
        <v>986</v>
      </c>
      <c r="B692" s="47" t="s">
        <v>983</v>
      </c>
      <c r="C692" s="43">
        <v>993.1</v>
      </c>
      <c r="D692" s="3">
        <v>993.1</v>
      </c>
      <c r="E692" s="43">
        <v>1019.3</v>
      </c>
      <c r="F692" s="4">
        <v>1.0263820360487361</v>
      </c>
      <c r="G692" s="4">
        <v>1.0263820360487361</v>
      </c>
      <c r="H692" s="5"/>
    </row>
    <row r="693" spans="1:8" ht="25.5" x14ac:dyDescent="0.2">
      <c r="A693" s="50" t="s">
        <v>987</v>
      </c>
      <c r="B693" s="47" t="s">
        <v>983</v>
      </c>
      <c r="C693" s="43">
        <v>13259.9</v>
      </c>
      <c r="D693" s="3">
        <v>13259.9</v>
      </c>
      <c r="E693" s="43">
        <v>15882.4</v>
      </c>
      <c r="F693" s="4">
        <v>1.1977767554808105</v>
      </c>
      <c r="G693" s="4">
        <v>1.1977767554808105</v>
      </c>
      <c r="H693" s="5"/>
    </row>
    <row r="694" spans="1:8" s="57" customFormat="1" ht="25.5" x14ac:dyDescent="0.2">
      <c r="A694" s="50" t="s">
        <v>988</v>
      </c>
      <c r="B694" s="47" t="s">
        <v>983</v>
      </c>
      <c r="C694" s="43">
        <v>794.2</v>
      </c>
      <c r="D694" s="3">
        <v>794.2</v>
      </c>
      <c r="E694" s="43">
        <v>794.2</v>
      </c>
      <c r="F694" s="4">
        <v>1</v>
      </c>
      <c r="G694" s="4">
        <v>1</v>
      </c>
      <c r="H694" s="58"/>
    </row>
    <row r="695" spans="1:8" s="57" customFormat="1" ht="25.5" x14ac:dyDescent="0.2">
      <c r="A695" s="48" t="s">
        <v>1289</v>
      </c>
      <c r="B695" s="63" t="s">
        <v>990</v>
      </c>
      <c r="C695" s="70">
        <f>SUM(C696:C701)</f>
        <v>38129.199999999997</v>
      </c>
      <c r="D695" s="70">
        <f t="shared" ref="D695:E695" si="142">SUM(D696:D701)</f>
        <v>38129.199999999997</v>
      </c>
      <c r="E695" s="70">
        <f t="shared" si="142"/>
        <v>38875.199999999997</v>
      </c>
      <c r="F695" s="71">
        <f>E695/C695</f>
        <v>1.0195650577510149</v>
      </c>
      <c r="G695" s="71">
        <f>E695/D695</f>
        <v>1.0195650577510149</v>
      </c>
      <c r="H695" s="58"/>
    </row>
    <row r="696" spans="1:8" ht="25.5" x14ac:dyDescent="0.2">
      <c r="A696" s="50" t="s">
        <v>989</v>
      </c>
      <c r="B696" s="47" t="s">
        <v>990</v>
      </c>
      <c r="C696" s="43">
        <v>19.8</v>
      </c>
      <c r="D696" s="3">
        <v>19.8</v>
      </c>
      <c r="E696" s="43">
        <v>182.1</v>
      </c>
      <c r="F696" s="4">
        <v>9.1969696969696972</v>
      </c>
      <c r="G696" s="4">
        <v>9.1969696969696972</v>
      </c>
      <c r="H696" s="5"/>
    </row>
    <row r="697" spans="1:8" ht="25.5" x14ac:dyDescent="0.2">
      <c r="A697" s="50" t="s">
        <v>991</v>
      </c>
      <c r="B697" s="47" t="s">
        <v>990</v>
      </c>
      <c r="C697" s="43">
        <v>25</v>
      </c>
      <c r="D697" s="3">
        <v>25</v>
      </c>
      <c r="E697" s="43">
        <v>25</v>
      </c>
      <c r="F697" s="4">
        <v>1</v>
      </c>
      <c r="G697" s="4">
        <v>1</v>
      </c>
      <c r="H697" s="5"/>
    </row>
    <row r="698" spans="1:8" ht="25.5" x14ac:dyDescent="0.2">
      <c r="A698" s="50" t="s">
        <v>992</v>
      </c>
      <c r="B698" s="47" t="s">
        <v>990</v>
      </c>
      <c r="C698" s="43">
        <v>1332</v>
      </c>
      <c r="D698" s="3">
        <v>1332</v>
      </c>
      <c r="E698" s="43">
        <v>1332</v>
      </c>
      <c r="F698" s="4">
        <v>1</v>
      </c>
      <c r="G698" s="4">
        <v>1</v>
      </c>
      <c r="H698" s="5"/>
    </row>
    <row r="699" spans="1:8" ht="25.5" x14ac:dyDescent="0.2">
      <c r="A699" s="50" t="s">
        <v>993</v>
      </c>
      <c r="B699" s="47" t="s">
        <v>990</v>
      </c>
      <c r="C699" s="43">
        <v>24446.799999999999</v>
      </c>
      <c r="D699" s="3">
        <v>24446.799999999999</v>
      </c>
      <c r="E699" s="43">
        <v>24477.4</v>
      </c>
      <c r="F699" s="4">
        <v>1.0012516975636894</v>
      </c>
      <c r="G699" s="4">
        <v>1.0012516975636894</v>
      </c>
      <c r="H699" s="5"/>
    </row>
    <row r="700" spans="1:8" ht="25.5" x14ac:dyDescent="0.2">
      <c r="A700" s="50" t="s">
        <v>994</v>
      </c>
      <c r="B700" s="47" t="s">
        <v>990</v>
      </c>
      <c r="C700" s="43">
        <v>6411.7</v>
      </c>
      <c r="D700" s="3">
        <v>6411.7</v>
      </c>
      <c r="E700" s="43">
        <v>6714</v>
      </c>
      <c r="F700" s="4">
        <v>1.047148182229362</v>
      </c>
      <c r="G700" s="4">
        <v>1.047148182229362</v>
      </c>
      <c r="H700" s="5"/>
    </row>
    <row r="701" spans="1:8" ht="25.5" x14ac:dyDescent="0.2">
      <c r="A701" s="50" t="s">
        <v>995</v>
      </c>
      <c r="B701" s="47" t="s">
        <v>990</v>
      </c>
      <c r="C701" s="43">
        <v>5893.9</v>
      </c>
      <c r="D701" s="3">
        <v>5893.9</v>
      </c>
      <c r="E701" s="43">
        <v>6144.7</v>
      </c>
      <c r="F701" s="4">
        <v>1.0425524695023669</v>
      </c>
      <c r="G701" s="4">
        <v>1.0425524695023669</v>
      </c>
      <c r="H701" s="5"/>
    </row>
    <row r="702" spans="1:8" ht="25.5" x14ac:dyDescent="0.2">
      <c r="A702" s="48" t="s">
        <v>1290</v>
      </c>
      <c r="B702" s="63" t="s">
        <v>997</v>
      </c>
      <c r="C702" s="70">
        <f>SUM(C703:C712)</f>
        <v>36388.800000000003</v>
      </c>
      <c r="D702" s="70">
        <f t="shared" ref="D702" si="143">SUM(D703:D712)</f>
        <v>36388.800000000003</v>
      </c>
      <c r="E702" s="70">
        <f>SUM(E703:E712)</f>
        <v>144850.70000000001</v>
      </c>
      <c r="F702" s="71">
        <f>E702/C702</f>
        <v>3.9806396473640242</v>
      </c>
      <c r="G702" s="71">
        <f>E702/D702</f>
        <v>3.9806396473640242</v>
      </c>
      <c r="H702" s="5"/>
    </row>
    <row r="703" spans="1:8" ht="25.5" x14ac:dyDescent="0.2">
      <c r="A703" s="50" t="s">
        <v>996</v>
      </c>
      <c r="B703" s="47" t="s">
        <v>997</v>
      </c>
      <c r="C703" s="43">
        <v>140.19999999999999</v>
      </c>
      <c r="D703" s="3">
        <v>140.19999999999999</v>
      </c>
      <c r="E703" s="43">
        <v>140.30000000000001</v>
      </c>
      <c r="F703" s="4">
        <v>1.0007132667617691</v>
      </c>
      <c r="G703" s="4">
        <v>1.0007132667617691</v>
      </c>
      <c r="H703" s="5"/>
    </row>
    <row r="704" spans="1:8" ht="25.5" x14ac:dyDescent="0.2">
      <c r="A704" s="50" t="s">
        <v>998</v>
      </c>
      <c r="B704" s="47" t="s">
        <v>997</v>
      </c>
      <c r="C704" s="43">
        <v>1306</v>
      </c>
      <c r="D704" s="3">
        <v>1306</v>
      </c>
      <c r="E704" s="43">
        <v>49171.199999999997</v>
      </c>
      <c r="F704" s="4">
        <v>37.650229709035223</v>
      </c>
      <c r="G704" s="4">
        <v>37.650229709035223</v>
      </c>
      <c r="H704" s="5"/>
    </row>
    <row r="705" spans="1:8" ht="25.5" x14ac:dyDescent="0.2">
      <c r="A705" s="50" t="s">
        <v>999</v>
      </c>
      <c r="B705" s="47" t="s">
        <v>997</v>
      </c>
      <c r="C705" s="43">
        <v>15360.3</v>
      </c>
      <c r="D705" s="3">
        <v>15360.3</v>
      </c>
      <c r="E705" s="43">
        <v>19963.5</v>
      </c>
      <c r="F705" s="4">
        <v>1.2996816468428352</v>
      </c>
      <c r="G705" s="4">
        <v>1.2996816468428352</v>
      </c>
      <c r="H705" s="5"/>
    </row>
    <row r="706" spans="1:8" ht="25.5" x14ac:dyDescent="0.2">
      <c r="A706" s="50" t="s">
        <v>1000</v>
      </c>
      <c r="B706" s="47" t="s">
        <v>997</v>
      </c>
      <c r="C706" s="43">
        <v>12769.9</v>
      </c>
      <c r="D706" s="3">
        <v>12769.9</v>
      </c>
      <c r="E706" s="43">
        <v>65123.7</v>
      </c>
      <c r="F706" s="4">
        <v>5.0997815174746863</v>
      </c>
      <c r="G706" s="4">
        <v>5.0997815174746863</v>
      </c>
      <c r="H706" s="5"/>
    </row>
    <row r="707" spans="1:8" ht="25.5" x14ac:dyDescent="0.2">
      <c r="A707" s="50" t="s">
        <v>1001</v>
      </c>
      <c r="B707" s="47" t="s">
        <v>997</v>
      </c>
      <c r="C707" s="43">
        <v>713.6</v>
      </c>
      <c r="D707" s="3">
        <v>713.6</v>
      </c>
      <c r="E707" s="43">
        <v>2745.3</v>
      </c>
      <c r="F707" s="4">
        <v>3.8471132286995515</v>
      </c>
      <c r="G707" s="4">
        <v>3.8471132286995515</v>
      </c>
      <c r="H707" s="5"/>
    </row>
    <row r="708" spans="1:8" ht="25.5" x14ac:dyDescent="0.2">
      <c r="A708" s="50" t="s">
        <v>1002</v>
      </c>
      <c r="B708" s="47" t="s">
        <v>997</v>
      </c>
      <c r="C708" s="43">
        <v>3.2</v>
      </c>
      <c r="D708" s="3">
        <v>3.2</v>
      </c>
      <c r="E708" s="43">
        <v>3.2</v>
      </c>
      <c r="F708" s="4">
        <v>1</v>
      </c>
      <c r="G708" s="4">
        <v>1</v>
      </c>
      <c r="H708" s="5"/>
    </row>
    <row r="709" spans="1:8" ht="25.5" x14ac:dyDescent="0.2">
      <c r="A709" s="50" t="s">
        <v>1003</v>
      </c>
      <c r="B709" s="47" t="s">
        <v>997</v>
      </c>
      <c r="C709" s="43">
        <v>2.4</v>
      </c>
      <c r="D709" s="3">
        <v>2.4</v>
      </c>
      <c r="E709" s="43">
        <v>2.4</v>
      </c>
      <c r="F709" s="4">
        <v>1</v>
      </c>
      <c r="G709" s="4">
        <v>1</v>
      </c>
      <c r="H709" s="5"/>
    </row>
    <row r="710" spans="1:8" ht="25.5" x14ac:dyDescent="0.2">
      <c r="A710" s="50" t="s">
        <v>1004</v>
      </c>
      <c r="B710" s="47" t="s">
        <v>997</v>
      </c>
      <c r="C710" s="43">
        <v>0</v>
      </c>
      <c r="D710" s="3">
        <v>0</v>
      </c>
      <c r="E710" s="43">
        <v>70.900000000000006</v>
      </c>
      <c r="F710" s="4">
        <v>0</v>
      </c>
      <c r="G710" s="4">
        <v>0</v>
      </c>
      <c r="H710" s="5"/>
    </row>
    <row r="711" spans="1:8" ht="25.5" x14ac:dyDescent="0.2">
      <c r="A711" s="50" t="s">
        <v>1005</v>
      </c>
      <c r="B711" s="47" t="s">
        <v>997</v>
      </c>
      <c r="C711" s="43">
        <v>0</v>
      </c>
      <c r="D711" s="3">
        <v>0</v>
      </c>
      <c r="E711" s="43">
        <v>207.7</v>
      </c>
      <c r="F711" s="4">
        <v>0</v>
      </c>
      <c r="G711" s="4">
        <v>0</v>
      </c>
      <c r="H711" s="5"/>
    </row>
    <row r="712" spans="1:8" ht="25.5" x14ac:dyDescent="0.2">
      <c r="A712" s="50" t="s">
        <v>1006</v>
      </c>
      <c r="B712" s="47" t="s">
        <v>997</v>
      </c>
      <c r="C712" s="43">
        <v>6093.2</v>
      </c>
      <c r="D712" s="3">
        <v>6093.2</v>
      </c>
      <c r="E712" s="43">
        <v>7422.5</v>
      </c>
      <c r="F712" s="4">
        <v>1.2181612289109172</v>
      </c>
      <c r="G712" s="4">
        <v>1.2181612289109172</v>
      </c>
      <c r="H712" s="5"/>
    </row>
    <row r="713" spans="1:8" ht="63.75" x14ac:dyDescent="0.2">
      <c r="A713" s="50" t="s">
        <v>1007</v>
      </c>
      <c r="B713" s="47" t="s">
        <v>1008</v>
      </c>
      <c r="C713" s="43">
        <v>0.1</v>
      </c>
      <c r="D713" s="3">
        <v>0.1</v>
      </c>
      <c r="E713" s="43">
        <v>1.8</v>
      </c>
      <c r="F713" s="4">
        <v>18</v>
      </c>
      <c r="G713" s="4">
        <v>18</v>
      </c>
      <c r="H713" s="5"/>
    </row>
    <row r="714" spans="1:8" ht="76.5" x14ac:dyDescent="0.2">
      <c r="A714" s="50" t="s">
        <v>1009</v>
      </c>
      <c r="B714" s="47" t="s">
        <v>1010</v>
      </c>
      <c r="C714" s="43">
        <v>1.3</v>
      </c>
      <c r="D714" s="3">
        <v>1.3</v>
      </c>
      <c r="E714" s="43">
        <v>31.8</v>
      </c>
      <c r="F714" s="4">
        <v>24.46153846153846</v>
      </c>
      <c r="G714" s="4">
        <v>24.46153846153846</v>
      </c>
      <c r="H714" s="5"/>
    </row>
    <row r="715" spans="1:8" ht="63.75" x14ac:dyDescent="0.2">
      <c r="A715" s="50" t="s">
        <v>1011</v>
      </c>
      <c r="B715" s="47" t="s">
        <v>1012</v>
      </c>
      <c r="C715" s="43">
        <v>817.9</v>
      </c>
      <c r="D715" s="3">
        <v>817.9</v>
      </c>
      <c r="E715" s="43">
        <v>3717.9</v>
      </c>
      <c r="F715" s="4">
        <v>4.5456657293067613</v>
      </c>
      <c r="G715" s="4">
        <v>4.5456657293067613</v>
      </c>
      <c r="H715" s="5"/>
    </row>
    <row r="716" spans="1:8" ht="63.75" x14ac:dyDescent="0.2">
      <c r="A716" s="50" t="s">
        <v>1013</v>
      </c>
      <c r="B716" s="47" t="s">
        <v>1014</v>
      </c>
      <c r="C716" s="43">
        <v>13.5</v>
      </c>
      <c r="D716" s="3">
        <v>13.5</v>
      </c>
      <c r="E716" s="43">
        <v>336.4</v>
      </c>
      <c r="F716" s="4">
        <v>24.918518518518518</v>
      </c>
      <c r="G716" s="4">
        <v>24.918518518518518</v>
      </c>
      <c r="H716" s="5"/>
    </row>
    <row r="717" spans="1:8" ht="38.25" x14ac:dyDescent="0.2">
      <c r="A717" s="50" t="s">
        <v>1015</v>
      </c>
      <c r="B717" s="47" t="s">
        <v>1016</v>
      </c>
      <c r="C717" s="43">
        <v>425.1</v>
      </c>
      <c r="D717" s="3">
        <v>425.1</v>
      </c>
      <c r="E717" s="43">
        <v>1003.7</v>
      </c>
      <c r="F717" s="4">
        <v>2.3610915078804986</v>
      </c>
      <c r="G717" s="4">
        <v>2.3610915078804986</v>
      </c>
      <c r="H717" s="5"/>
    </row>
    <row r="718" spans="1:8" ht="51" x14ac:dyDescent="0.2">
      <c r="A718" s="50" t="s">
        <v>1017</v>
      </c>
      <c r="B718" s="47" t="s">
        <v>1018</v>
      </c>
      <c r="C718" s="43">
        <v>851</v>
      </c>
      <c r="D718" s="3">
        <v>851</v>
      </c>
      <c r="E718" s="43">
        <v>0</v>
      </c>
      <c r="F718" s="4">
        <v>0</v>
      </c>
      <c r="G718" s="4">
        <v>0</v>
      </c>
      <c r="H718" s="5"/>
    </row>
    <row r="719" spans="1:8" ht="51" x14ac:dyDescent="0.2">
      <c r="A719" s="50" t="s">
        <v>1019</v>
      </c>
      <c r="B719" s="47" t="s">
        <v>1020</v>
      </c>
      <c r="C719" s="43">
        <v>3586.6</v>
      </c>
      <c r="D719" s="3">
        <v>3586.6</v>
      </c>
      <c r="E719" s="43">
        <v>0</v>
      </c>
      <c r="F719" s="4">
        <v>0</v>
      </c>
      <c r="G719" s="4">
        <v>0</v>
      </c>
      <c r="H719" s="5"/>
    </row>
    <row r="720" spans="1:8" ht="51" x14ac:dyDescent="0.2">
      <c r="A720" s="50" t="s">
        <v>1021</v>
      </c>
      <c r="B720" s="47" t="s">
        <v>1022</v>
      </c>
      <c r="C720" s="43">
        <v>45.1</v>
      </c>
      <c r="D720" s="3">
        <v>45.1</v>
      </c>
      <c r="E720" s="43">
        <v>1589.6</v>
      </c>
      <c r="F720" s="4">
        <v>35.246119733924608</v>
      </c>
      <c r="G720" s="4">
        <v>35.246119733924608</v>
      </c>
      <c r="H720" s="5"/>
    </row>
    <row r="721" spans="1:8" ht="38.25" x14ac:dyDescent="0.2">
      <c r="A721" s="50" t="s">
        <v>1023</v>
      </c>
      <c r="B721" s="47" t="s">
        <v>1024</v>
      </c>
      <c r="C721" s="43">
        <v>944.2</v>
      </c>
      <c r="D721" s="3">
        <v>944.2</v>
      </c>
      <c r="E721" s="43">
        <v>2004.8</v>
      </c>
      <c r="F721" s="4">
        <v>2.1232789663206946</v>
      </c>
      <c r="G721" s="4">
        <v>2.1232789663206946</v>
      </c>
      <c r="H721" s="5"/>
    </row>
    <row r="722" spans="1:8" ht="63.75" x14ac:dyDescent="0.2">
      <c r="A722" s="50" t="s">
        <v>1025</v>
      </c>
      <c r="B722" s="47" t="s">
        <v>1026</v>
      </c>
      <c r="C722" s="43">
        <v>0</v>
      </c>
      <c r="D722" s="3">
        <v>0</v>
      </c>
      <c r="E722" s="43">
        <v>1571</v>
      </c>
      <c r="F722" s="4">
        <v>0</v>
      </c>
      <c r="G722" s="4">
        <v>0</v>
      </c>
      <c r="H722" s="5"/>
    </row>
    <row r="723" spans="1:8" ht="63.75" x14ac:dyDescent="0.2">
      <c r="A723" s="50" t="s">
        <v>1027</v>
      </c>
      <c r="B723" s="47" t="s">
        <v>1028</v>
      </c>
      <c r="C723" s="43">
        <v>0</v>
      </c>
      <c r="D723" s="3">
        <v>0</v>
      </c>
      <c r="E723" s="43">
        <v>321.3</v>
      </c>
      <c r="F723" s="4">
        <v>0</v>
      </c>
      <c r="G723" s="4">
        <v>0</v>
      </c>
      <c r="H723" s="5"/>
    </row>
    <row r="724" spans="1:8" ht="51" x14ac:dyDescent="0.2">
      <c r="A724" s="50" t="s">
        <v>1029</v>
      </c>
      <c r="B724" s="47" t="s">
        <v>1030</v>
      </c>
      <c r="C724" s="43">
        <v>0</v>
      </c>
      <c r="D724" s="3">
        <v>0</v>
      </c>
      <c r="E724" s="43">
        <v>239.7</v>
      </c>
      <c r="F724" s="4">
        <v>0</v>
      </c>
      <c r="G724" s="4">
        <v>0</v>
      </c>
      <c r="H724" s="5"/>
    </row>
    <row r="725" spans="1:8" ht="63.75" x14ac:dyDescent="0.2">
      <c r="A725" s="50" t="s">
        <v>1031</v>
      </c>
      <c r="B725" s="47" t="s">
        <v>1032</v>
      </c>
      <c r="C725" s="43">
        <v>0</v>
      </c>
      <c r="D725" s="3">
        <v>0</v>
      </c>
      <c r="E725" s="43">
        <v>22.4</v>
      </c>
      <c r="F725" s="4">
        <v>0</v>
      </c>
      <c r="G725" s="4">
        <v>0</v>
      </c>
      <c r="H725" s="5"/>
    </row>
    <row r="726" spans="1:8" ht="63.75" x14ac:dyDescent="0.2">
      <c r="A726" s="50" t="s">
        <v>1033</v>
      </c>
      <c r="B726" s="47" t="s">
        <v>1034</v>
      </c>
      <c r="C726" s="43">
        <v>0</v>
      </c>
      <c r="D726" s="3">
        <v>0</v>
      </c>
      <c r="E726" s="43">
        <v>892.7</v>
      </c>
      <c r="F726" s="4">
        <v>0</v>
      </c>
      <c r="G726" s="4">
        <v>0</v>
      </c>
      <c r="H726" s="5"/>
    </row>
    <row r="727" spans="1:8" ht="63.75" x14ac:dyDescent="0.2">
      <c r="A727" s="50" t="s">
        <v>1035</v>
      </c>
      <c r="B727" s="47" t="s">
        <v>1036</v>
      </c>
      <c r="C727" s="43">
        <v>0</v>
      </c>
      <c r="D727" s="3">
        <v>0</v>
      </c>
      <c r="E727" s="43">
        <v>1927.2</v>
      </c>
      <c r="F727" s="4">
        <v>0</v>
      </c>
      <c r="G727" s="4">
        <v>0</v>
      </c>
      <c r="H727" s="5"/>
    </row>
    <row r="728" spans="1:8" ht="76.5" x14ac:dyDescent="0.2">
      <c r="A728" s="50" t="s">
        <v>1037</v>
      </c>
      <c r="B728" s="47" t="s">
        <v>1038</v>
      </c>
      <c r="C728" s="43">
        <v>0</v>
      </c>
      <c r="D728" s="3">
        <v>0</v>
      </c>
      <c r="E728" s="43">
        <v>14.7</v>
      </c>
      <c r="F728" s="4">
        <v>0</v>
      </c>
      <c r="G728" s="4">
        <v>0</v>
      </c>
      <c r="H728" s="5"/>
    </row>
    <row r="729" spans="1:8" ht="102" x14ac:dyDescent="0.2">
      <c r="A729" s="50" t="s">
        <v>1039</v>
      </c>
      <c r="B729" s="47" t="s">
        <v>1040</v>
      </c>
      <c r="C729" s="43">
        <v>131.6</v>
      </c>
      <c r="D729" s="3">
        <v>131.6</v>
      </c>
      <c r="E729" s="43">
        <v>32320.400000000001</v>
      </c>
      <c r="F729" s="4">
        <v>245.59574468085108</v>
      </c>
      <c r="G729" s="4">
        <v>245.59574468085108</v>
      </c>
      <c r="H729" s="5"/>
    </row>
    <row r="730" spans="1:8" ht="51" x14ac:dyDescent="0.2">
      <c r="A730" s="48" t="s">
        <v>1291</v>
      </c>
      <c r="B730" s="37" t="s">
        <v>1042</v>
      </c>
      <c r="C730" s="70">
        <f>SUM(C731:C745)</f>
        <v>848652.20000000007</v>
      </c>
      <c r="D730" s="70">
        <f t="shared" ref="D730" si="144">SUM(D731:D745)</f>
        <v>848652.20000000007</v>
      </c>
      <c r="E730" s="70">
        <f>SUM(E731:E745)</f>
        <v>868866.9</v>
      </c>
      <c r="F730" s="71">
        <f>E730/C730</f>
        <v>1.0238197697478424</v>
      </c>
      <c r="G730" s="71">
        <f>E730/D730</f>
        <v>1.0238197697478424</v>
      </c>
      <c r="H730" s="5"/>
    </row>
    <row r="731" spans="1:8" ht="51" x14ac:dyDescent="0.2">
      <c r="A731" s="50" t="s">
        <v>1041</v>
      </c>
      <c r="B731" s="47" t="s">
        <v>1042</v>
      </c>
      <c r="C731" s="43">
        <v>39147</v>
      </c>
      <c r="D731" s="3">
        <v>39147</v>
      </c>
      <c r="E731" s="43">
        <v>39148.9</v>
      </c>
      <c r="F731" s="4">
        <v>1.0000485350090684</v>
      </c>
      <c r="G731" s="4">
        <v>1.0000485350090684</v>
      </c>
    </row>
    <row r="732" spans="1:8" ht="51" x14ac:dyDescent="0.2">
      <c r="A732" s="50" t="s">
        <v>1043</v>
      </c>
      <c r="B732" s="47" t="s">
        <v>1042</v>
      </c>
      <c r="C732" s="43">
        <v>51.9</v>
      </c>
      <c r="D732" s="3">
        <v>51.9</v>
      </c>
      <c r="E732" s="43">
        <v>92.4</v>
      </c>
      <c r="F732" s="4">
        <v>1.7803468208092488</v>
      </c>
      <c r="G732" s="4">
        <v>1.7803468208092488</v>
      </c>
    </row>
    <row r="733" spans="1:8" ht="51" x14ac:dyDescent="0.2">
      <c r="A733" s="50" t="s">
        <v>1044</v>
      </c>
      <c r="B733" s="47" t="s">
        <v>1042</v>
      </c>
      <c r="C733" s="43">
        <v>699.1</v>
      </c>
      <c r="D733" s="3">
        <v>699.1</v>
      </c>
      <c r="E733" s="43">
        <v>937.2</v>
      </c>
      <c r="F733" s="4">
        <v>1.3405807466742956</v>
      </c>
      <c r="G733" s="4">
        <v>1.3405807466742956</v>
      </c>
    </row>
    <row r="734" spans="1:8" ht="51" x14ac:dyDescent="0.2">
      <c r="A734" s="50" t="s">
        <v>1045</v>
      </c>
      <c r="B734" s="47" t="s">
        <v>1042</v>
      </c>
      <c r="C734" s="43">
        <v>7139.2</v>
      </c>
      <c r="D734" s="3">
        <v>7139.2</v>
      </c>
      <c r="E734" s="43">
        <v>7345.2</v>
      </c>
      <c r="F734" s="4">
        <v>1.0288547736441058</v>
      </c>
      <c r="G734" s="4">
        <v>1.0288547736441058</v>
      </c>
    </row>
    <row r="735" spans="1:8" ht="51" x14ac:dyDescent="0.2">
      <c r="A735" s="50" t="s">
        <v>1046</v>
      </c>
      <c r="B735" s="47" t="s">
        <v>1042</v>
      </c>
      <c r="C735" s="43">
        <v>336</v>
      </c>
      <c r="D735" s="3">
        <v>336</v>
      </c>
      <c r="E735" s="43">
        <v>336.1</v>
      </c>
      <c r="F735" s="4">
        <v>1.0002976190476192</v>
      </c>
      <c r="G735" s="4">
        <v>1.0002976190476192</v>
      </c>
    </row>
    <row r="736" spans="1:8" ht="51" x14ac:dyDescent="0.2">
      <c r="A736" s="50" t="s">
        <v>1047</v>
      </c>
      <c r="B736" s="47" t="s">
        <v>1042</v>
      </c>
      <c r="C736" s="43">
        <v>63</v>
      </c>
      <c r="D736" s="3">
        <v>63</v>
      </c>
      <c r="E736" s="43">
        <v>63</v>
      </c>
      <c r="F736" s="4">
        <v>1</v>
      </c>
      <c r="G736" s="4">
        <v>1</v>
      </c>
    </row>
    <row r="737" spans="1:8" ht="51" x14ac:dyDescent="0.2">
      <c r="A737" s="50" t="s">
        <v>1048</v>
      </c>
      <c r="B737" s="47" t="s">
        <v>1042</v>
      </c>
      <c r="C737" s="43">
        <v>3766</v>
      </c>
      <c r="D737" s="3">
        <v>3766</v>
      </c>
      <c r="E737" s="43">
        <v>3766</v>
      </c>
      <c r="F737" s="4">
        <v>1</v>
      </c>
      <c r="G737" s="4">
        <v>1</v>
      </c>
    </row>
    <row r="738" spans="1:8" ht="51" x14ac:dyDescent="0.2">
      <c r="A738" s="50" t="s">
        <v>1049</v>
      </c>
      <c r="B738" s="47" t="s">
        <v>1042</v>
      </c>
      <c r="C738" s="43">
        <v>4338.7</v>
      </c>
      <c r="D738" s="3">
        <v>4338.7</v>
      </c>
      <c r="E738" s="43">
        <v>4338.7</v>
      </c>
      <c r="F738" s="4">
        <v>1</v>
      </c>
      <c r="G738" s="4">
        <v>1</v>
      </c>
    </row>
    <row r="739" spans="1:8" ht="51" x14ac:dyDescent="0.2">
      <c r="A739" s="50" t="s">
        <v>1050</v>
      </c>
      <c r="B739" s="47" t="s">
        <v>1042</v>
      </c>
      <c r="C739" s="43">
        <v>5800.1</v>
      </c>
      <c r="D739" s="3">
        <v>5800.1</v>
      </c>
      <c r="E739" s="43">
        <v>10425</v>
      </c>
      <c r="F739" s="4">
        <v>1.797382803744763</v>
      </c>
      <c r="G739" s="4">
        <v>1.797382803744763</v>
      </c>
    </row>
    <row r="740" spans="1:8" ht="51" x14ac:dyDescent="0.2">
      <c r="A740" s="50" t="s">
        <v>1051</v>
      </c>
      <c r="B740" s="47" t="s">
        <v>1042</v>
      </c>
      <c r="C740" s="43">
        <v>1426.3</v>
      </c>
      <c r="D740" s="3">
        <v>1426.3</v>
      </c>
      <c r="E740" s="43">
        <v>1433.9</v>
      </c>
      <c r="F740" s="4">
        <v>1.0053284722709108</v>
      </c>
      <c r="G740" s="4">
        <v>1.0053284722709108</v>
      </c>
    </row>
    <row r="741" spans="1:8" ht="51" x14ac:dyDescent="0.2">
      <c r="A741" s="50" t="s">
        <v>1052</v>
      </c>
      <c r="B741" s="47" t="s">
        <v>1042</v>
      </c>
      <c r="C741" s="43">
        <v>616466.4</v>
      </c>
      <c r="D741" s="3">
        <v>616466.4</v>
      </c>
      <c r="E741" s="43">
        <v>616466.4</v>
      </c>
      <c r="F741" s="4">
        <v>1</v>
      </c>
      <c r="G741" s="4">
        <v>1</v>
      </c>
    </row>
    <row r="742" spans="1:8" ht="51" x14ac:dyDescent="0.2">
      <c r="A742" s="50" t="s">
        <v>1053</v>
      </c>
      <c r="B742" s="47" t="s">
        <v>1042</v>
      </c>
      <c r="C742" s="43">
        <v>14527.6</v>
      </c>
      <c r="D742" s="3">
        <v>14527.6</v>
      </c>
      <c r="E742" s="43">
        <v>24447.9</v>
      </c>
      <c r="F742" s="4">
        <v>1.6828588342190038</v>
      </c>
      <c r="G742" s="4">
        <v>1.6828588342190038</v>
      </c>
    </row>
    <row r="743" spans="1:8" ht="51" x14ac:dyDescent="0.2">
      <c r="A743" s="50" t="s">
        <v>1054</v>
      </c>
      <c r="B743" s="47" t="s">
        <v>1042</v>
      </c>
      <c r="C743" s="43">
        <v>128699</v>
      </c>
      <c r="D743" s="3">
        <v>128699</v>
      </c>
      <c r="E743" s="43">
        <v>128759.2</v>
      </c>
      <c r="F743" s="4">
        <v>1.0004677581022385</v>
      </c>
      <c r="G743" s="4">
        <v>1.0004677581022385</v>
      </c>
    </row>
    <row r="744" spans="1:8" ht="51" x14ac:dyDescent="0.2">
      <c r="A744" s="50" t="s">
        <v>1055</v>
      </c>
      <c r="B744" s="47" t="s">
        <v>1042</v>
      </c>
      <c r="C744" s="43">
        <v>25.3</v>
      </c>
      <c r="D744" s="3">
        <v>25.3</v>
      </c>
      <c r="E744" s="43">
        <v>25.3</v>
      </c>
      <c r="F744" s="4">
        <v>1</v>
      </c>
      <c r="G744" s="4">
        <v>1</v>
      </c>
    </row>
    <row r="745" spans="1:8" ht="51.75" thickBot="1" x14ac:dyDescent="0.25">
      <c r="A745" s="50" t="s">
        <v>1056</v>
      </c>
      <c r="B745" s="47" t="s">
        <v>1042</v>
      </c>
      <c r="C745" s="43">
        <v>26166.6</v>
      </c>
      <c r="D745" s="3">
        <v>26166.6</v>
      </c>
      <c r="E745" s="43">
        <v>31281.7</v>
      </c>
      <c r="F745" s="4">
        <v>1.1954820267058006</v>
      </c>
      <c r="G745" s="4">
        <v>1.1954820267058006</v>
      </c>
    </row>
    <row r="746" spans="1:8" ht="38.25" x14ac:dyDescent="0.2">
      <c r="A746" s="62" t="s">
        <v>1283</v>
      </c>
      <c r="B746" s="63" t="s">
        <v>1161</v>
      </c>
      <c r="C746" s="64">
        <v>0</v>
      </c>
      <c r="D746" s="64">
        <v>0</v>
      </c>
      <c r="E746" s="64">
        <v>-146786.79999999999</v>
      </c>
      <c r="F746" s="65">
        <v>0</v>
      </c>
      <c r="G746" s="66">
        <v>0</v>
      </c>
    </row>
    <row r="747" spans="1:8" ht="25.5" x14ac:dyDescent="0.2">
      <c r="A747" s="50" t="s">
        <v>1057</v>
      </c>
      <c r="B747" s="47" t="s">
        <v>1058</v>
      </c>
      <c r="C747" s="43">
        <v>0</v>
      </c>
      <c r="D747" s="3">
        <v>0</v>
      </c>
      <c r="E747" s="43">
        <v>-362.9</v>
      </c>
      <c r="F747" s="4">
        <v>0</v>
      </c>
      <c r="G747" s="4">
        <v>0</v>
      </c>
    </row>
    <row r="748" spans="1:8" ht="38.25" x14ac:dyDescent="0.2">
      <c r="A748" s="50" t="s">
        <v>1059</v>
      </c>
      <c r="B748" s="47" t="s">
        <v>1060</v>
      </c>
      <c r="C748" s="43">
        <v>0</v>
      </c>
      <c r="D748" s="3">
        <v>0</v>
      </c>
      <c r="E748" s="43">
        <v>-940.5</v>
      </c>
      <c r="F748" s="4">
        <v>0</v>
      </c>
      <c r="G748" s="4">
        <v>0</v>
      </c>
    </row>
    <row r="749" spans="1:8" ht="51" x14ac:dyDescent="0.2">
      <c r="A749" s="50" t="s">
        <v>1061</v>
      </c>
      <c r="B749" s="47" t="s">
        <v>1062</v>
      </c>
      <c r="C749" s="43">
        <v>0</v>
      </c>
      <c r="D749" s="3">
        <v>0</v>
      </c>
      <c r="E749" s="43">
        <v>-4.7</v>
      </c>
      <c r="F749" s="4">
        <v>0</v>
      </c>
      <c r="G749" s="4">
        <v>0</v>
      </c>
    </row>
    <row r="750" spans="1:8" ht="76.5" x14ac:dyDescent="0.2">
      <c r="A750" s="50" t="s">
        <v>1063</v>
      </c>
      <c r="B750" s="47" t="s">
        <v>1064</v>
      </c>
      <c r="C750" s="43">
        <v>0</v>
      </c>
      <c r="D750" s="3">
        <v>0</v>
      </c>
      <c r="E750" s="43">
        <v>-262.39999999999998</v>
      </c>
      <c r="F750" s="4">
        <v>0</v>
      </c>
      <c r="G750" s="4">
        <v>0</v>
      </c>
    </row>
    <row r="751" spans="1:8" ht="51" x14ac:dyDescent="0.2">
      <c r="A751" s="50" t="s">
        <v>1065</v>
      </c>
      <c r="B751" s="47" t="s">
        <v>1066</v>
      </c>
      <c r="C751" s="43">
        <v>0</v>
      </c>
      <c r="D751" s="3">
        <v>0</v>
      </c>
      <c r="E751" s="43">
        <v>-1.7</v>
      </c>
      <c r="F751" s="4">
        <v>0</v>
      </c>
      <c r="G751" s="4">
        <v>0</v>
      </c>
    </row>
    <row r="752" spans="1:8" ht="51" x14ac:dyDescent="0.2">
      <c r="A752" s="50" t="s">
        <v>1067</v>
      </c>
      <c r="B752" s="47" t="s">
        <v>1068</v>
      </c>
      <c r="C752" s="43">
        <v>0</v>
      </c>
      <c r="D752" s="3">
        <v>0</v>
      </c>
      <c r="E752" s="43">
        <v>-3338</v>
      </c>
      <c r="F752" s="4">
        <v>0</v>
      </c>
      <c r="G752" s="4">
        <v>0</v>
      </c>
      <c r="H752" s="59"/>
    </row>
    <row r="753" spans="1:7" ht="89.25" x14ac:dyDescent="0.2">
      <c r="A753" s="50" t="s">
        <v>1069</v>
      </c>
      <c r="B753" s="47" t="s">
        <v>1070</v>
      </c>
      <c r="C753" s="43">
        <v>0</v>
      </c>
      <c r="D753" s="3">
        <v>0</v>
      </c>
      <c r="E753" s="43">
        <v>-957.9</v>
      </c>
      <c r="F753" s="4">
        <v>0</v>
      </c>
      <c r="G753" s="4">
        <v>0</v>
      </c>
    </row>
    <row r="754" spans="1:7" ht="89.25" x14ac:dyDescent="0.2">
      <c r="A754" s="50" t="s">
        <v>1071</v>
      </c>
      <c r="B754" s="47" t="s">
        <v>1072</v>
      </c>
      <c r="C754" s="43">
        <v>0</v>
      </c>
      <c r="D754" s="3">
        <v>0</v>
      </c>
      <c r="E754" s="43">
        <v>-7308.4</v>
      </c>
      <c r="F754" s="4">
        <v>0</v>
      </c>
      <c r="G754" s="4">
        <v>0</v>
      </c>
    </row>
    <row r="755" spans="1:7" ht="63.75" x14ac:dyDescent="0.2">
      <c r="A755" s="50" t="s">
        <v>1073</v>
      </c>
      <c r="B755" s="47" t="s">
        <v>1074</v>
      </c>
      <c r="C755" s="43">
        <v>0</v>
      </c>
      <c r="D755" s="3">
        <v>0</v>
      </c>
      <c r="E755" s="43">
        <v>-38.4</v>
      </c>
      <c r="F755" s="4">
        <v>0</v>
      </c>
      <c r="G755" s="4">
        <v>0</v>
      </c>
    </row>
    <row r="756" spans="1:7" ht="25.5" x14ac:dyDescent="0.2">
      <c r="A756" s="50" t="s">
        <v>1075</v>
      </c>
      <c r="B756" s="47" t="s">
        <v>1076</v>
      </c>
      <c r="C756" s="43">
        <v>0</v>
      </c>
      <c r="D756" s="3">
        <v>0</v>
      </c>
      <c r="E756" s="43">
        <v>-49.5</v>
      </c>
      <c r="F756" s="4">
        <v>0</v>
      </c>
      <c r="G756" s="4">
        <v>0</v>
      </c>
    </row>
    <row r="757" spans="1:7" ht="25.5" x14ac:dyDescent="0.2">
      <c r="A757" s="50" t="s">
        <v>1077</v>
      </c>
      <c r="B757" s="47" t="s">
        <v>1078</v>
      </c>
      <c r="C757" s="43">
        <v>0</v>
      </c>
      <c r="D757" s="3">
        <v>0</v>
      </c>
      <c r="E757" s="43">
        <v>-1567.1</v>
      </c>
      <c r="F757" s="4">
        <v>0</v>
      </c>
      <c r="G757" s="4">
        <v>0</v>
      </c>
    </row>
    <row r="758" spans="1:7" ht="38.25" x14ac:dyDescent="0.2">
      <c r="A758" s="50" t="s">
        <v>1079</v>
      </c>
      <c r="B758" s="47" t="s">
        <v>1080</v>
      </c>
      <c r="C758" s="43">
        <v>0</v>
      </c>
      <c r="D758" s="3">
        <v>0</v>
      </c>
      <c r="E758" s="43">
        <v>-625.9</v>
      </c>
      <c r="F758" s="4">
        <v>0</v>
      </c>
      <c r="G758" s="4">
        <v>0</v>
      </c>
    </row>
    <row r="759" spans="1:7" ht="63.75" x14ac:dyDescent="0.2">
      <c r="A759" s="50" t="s">
        <v>1081</v>
      </c>
      <c r="B759" s="47" t="s">
        <v>1082</v>
      </c>
      <c r="C759" s="43">
        <v>0</v>
      </c>
      <c r="D759" s="3">
        <v>0</v>
      </c>
      <c r="E759" s="43">
        <v>-2569.3000000000002</v>
      </c>
      <c r="F759" s="4">
        <v>0</v>
      </c>
      <c r="G759" s="4">
        <v>0</v>
      </c>
    </row>
    <row r="760" spans="1:7" ht="63.75" x14ac:dyDescent="0.2">
      <c r="A760" s="50" t="s">
        <v>1083</v>
      </c>
      <c r="B760" s="47" t="s">
        <v>1084</v>
      </c>
      <c r="C760" s="43">
        <v>0</v>
      </c>
      <c r="D760" s="3">
        <v>0</v>
      </c>
      <c r="E760" s="43">
        <v>-3599.7</v>
      </c>
      <c r="F760" s="4">
        <v>0</v>
      </c>
      <c r="G760" s="4">
        <v>0</v>
      </c>
    </row>
    <row r="761" spans="1:7" ht="63.75" x14ac:dyDescent="0.2">
      <c r="A761" s="50" t="s">
        <v>1085</v>
      </c>
      <c r="B761" s="47" t="s">
        <v>1086</v>
      </c>
      <c r="C761" s="43">
        <v>0</v>
      </c>
      <c r="D761" s="3">
        <v>0</v>
      </c>
      <c r="E761" s="43">
        <v>-16</v>
      </c>
      <c r="F761" s="4">
        <v>0</v>
      </c>
      <c r="G761" s="4">
        <v>0</v>
      </c>
    </row>
    <row r="762" spans="1:7" ht="38.25" x14ac:dyDescent="0.2">
      <c r="A762" s="50" t="s">
        <v>1087</v>
      </c>
      <c r="B762" s="47" t="s">
        <v>1088</v>
      </c>
      <c r="C762" s="43">
        <v>0</v>
      </c>
      <c r="D762" s="3">
        <v>0</v>
      </c>
      <c r="E762" s="43">
        <v>-111.6</v>
      </c>
      <c r="F762" s="4">
        <v>0</v>
      </c>
      <c r="G762" s="4">
        <v>0</v>
      </c>
    </row>
    <row r="763" spans="1:7" ht="51" x14ac:dyDescent="0.2">
      <c r="A763" s="50" t="s">
        <v>1089</v>
      </c>
      <c r="B763" s="47" t="s">
        <v>1090</v>
      </c>
      <c r="C763" s="43">
        <v>0</v>
      </c>
      <c r="D763" s="3">
        <v>0</v>
      </c>
      <c r="E763" s="43">
        <v>-4228.1000000000004</v>
      </c>
      <c r="F763" s="4">
        <v>0</v>
      </c>
      <c r="G763" s="4">
        <v>0</v>
      </c>
    </row>
    <row r="764" spans="1:7" ht="51" x14ac:dyDescent="0.2">
      <c r="A764" s="50" t="s">
        <v>1091</v>
      </c>
      <c r="B764" s="47" t="s">
        <v>1092</v>
      </c>
      <c r="C764" s="43">
        <v>0</v>
      </c>
      <c r="D764" s="3">
        <v>0</v>
      </c>
      <c r="E764" s="43">
        <v>-18.600000000000001</v>
      </c>
      <c r="F764" s="4">
        <v>0</v>
      </c>
      <c r="G764" s="4">
        <v>0</v>
      </c>
    </row>
    <row r="765" spans="1:7" ht="51" x14ac:dyDescent="0.2">
      <c r="A765" s="50" t="s">
        <v>1093</v>
      </c>
      <c r="B765" s="47" t="s">
        <v>1094</v>
      </c>
      <c r="C765" s="43">
        <v>0</v>
      </c>
      <c r="D765" s="3">
        <v>0</v>
      </c>
      <c r="E765" s="43">
        <v>-514.70000000000005</v>
      </c>
      <c r="F765" s="4">
        <v>0</v>
      </c>
      <c r="G765" s="4">
        <v>0</v>
      </c>
    </row>
    <row r="766" spans="1:7" ht="38.25" x14ac:dyDescent="0.2">
      <c r="A766" s="50" t="s">
        <v>1095</v>
      </c>
      <c r="B766" s="47" t="s">
        <v>1096</v>
      </c>
      <c r="C766" s="43">
        <v>0</v>
      </c>
      <c r="D766" s="3">
        <v>0</v>
      </c>
      <c r="E766" s="43">
        <v>-0.7</v>
      </c>
      <c r="F766" s="4">
        <v>0</v>
      </c>
      <c r="G766" s="4">
        <v>0</v>
      </c>
    </row>
    <row r="767" spans="1:7" ht="51" x14ac:dyDescent="0.2">
      <c r="A767" s="50" t="s">
        <v>1097</v>
      </c>
      <c r="B767" s="47" t="s">
        <v>1098</v>
      </c>
      <c r="C767" s="43">
        <v>0</v>
      </c>
      <c r="D767" s="3">
        <v>0</v>
      </c>
      <c r="E767" s="43">
        <v>-7.5</v>
      </c>
      <c r="F767" s="4">
        <v>0</v>
      </c>
      <c r="G767" s="4">
        <v>0</v>
      </c>
    </row>
    <row r="768" spans="1:7" ht="38.25" x14ac:dyDescent="0.2">
      <c r="A768" s="50" t="s">
        <v>1099</v>
      </c>
      <c r="B768" s="47" t="s">
        <v>1100</v>
      </c>
      <c r="C768" s="43">
        <v>0</v>
      </c>
      <c r="D768" s="3">
        <v>0</v>
      </c>
      <c r="E768" s="43">
        <v>-847.6</v>
      </c>
      <c r="F768" s="4">
        <v>0</v>
      </c>
      <c r="G768" s="4">
        <v>0</v>
      </c>
    </row>
    <row r="769" spans="1:7" ht="51" x14ac:dyDescent="0.2">
      <c r="A769" s="50" t="s">
        <v>1101</v>
      </c>
      <c r="B769" s="47" t="s">
        <v>1102</v>
      </c>
      <c r="C769" s="43">
        <v>0</v>
      </c>
      <c r="D769" s="3">
        <v>0</v>
      </c>
      <c r="E769" s="43">
        <v>-719.8</v>
      </c>
      <c r="F769" s="4">
        <v>0</v>
      </c>
      <c r="G769" s="4">
        <v>0</v>
      </c>
    </row>
    <row r="770" spans="1:7" ht="38.25" x14ac:dyDescent="0.2">
      <c r="A770" s="50" t="s">
        <v>1103</v>
      </c>
      <c r="B770" s="47" t="s">
        <v>1104</v>
      </c>
      <c r="C770" s="43">
        <v>0</v>
      </c>
      <c r="D770" s="3">
        <v>0</v>
      </c>
      <c r="E770" s="43">
        <v>-288.89999999999998</v>
      </c>
      <c r="F770" s="4">
        <v>0</v>
      </c>
      <c r="G770" s="4">
        <v>0</v>
      </c>
    </row>
    <row r="771" spans="1:7" ht="38.25" x14ac:dyDescent="0.2">
      <c r="A771" s="50" t="s">
        <v>1105</v>
      </c>
      <c r="B771" s="47" t="s">
        <v>1106</v>
      </c>
      <c r="C771" s="43">
        <v>0</v>
      </c>
      <c r="D771" s="3">
        <v>0</v>
      </c>
      <c r="E771" s="43">
        <v>-4695.1000000000004</v>
      </c>
      <c r="F771" s="4">
        <v>0</v>
      </c>
      <c r="G771" s="4">
        <v>0</v>
      </c>
    </row>
    <row r="772" spans="1:7" ht="38.25" x14ac:dyDescent="0.2">
      <c r="A772" s="50" t="s">
        <v>1107</v>
      </c>
      <c r="B772" s="47" t="s">
        <v>1108</v>
      </c>
      <c r="C772" s="43">
        <v>0</v>
      </c>
      <c r="D772" s="3">
        <v>0</v>
      </c>
      <c r="E772" s="43">
        <v>-4672</v>
      </c>
      <c r="F772" s="4">
        <v>0</v>
      </c>
      <c r="G772" s="4">
        <v>0</v>
      </c>
    </row>
    <row r="773" spans="1:7" ht="25.5" x14ac:dyDescent="0.2">
      <c r="A773" s="50" t="s">
        <v>1109</v>
      </c>
      <c r="B773" s="47" t="s">
        <v>1110</v>
      </c>
      <c r="C773" s="43">
        <v>0</v>
      </c>
      <c r="D773" s="3">
        <v>0</v>
      </c>
      <c r="E773" s="43">
        <v>-26.2</v>
      </c>
      <c r="F773" s="4">
        <v>0</v>
      </c>
      <c r="G773" s="4">
        <v>0</v>
      </c>
    </row>
    <row r="774" spans="1:7" ht="51" x14ac:dyDescent="0.2">
      <c r="A774" s="50" t="s">
        <v>1111</v>
      </c>
      <c r="B774" s="47" t="s">
        <v>1112</v>
      </c>
      <c r="C774" s="43">
        <v>0</v>
      </c>
      <c r="D774" s="3">
        <v>0</v>
      </c>
      <c r="E774" s="43">
        <v>-227.8</v>
      </c>
      <c r="F774" s="4">
        <v>0</v>
      </c>
      <c r="G774" s="4">
        <v>0</v>
      </c>
    </row>
    <row r="775" spans="1:7" ht="38.25" x14ac:dyDescent="0.2">
      <c r="A775" s="50" t="s">
        <v>1113</v>
      </c>
      <c r="B775" s="47" t="s">
        <v>1114</v>
      </c>
      <c r="C775" s="43">
        <v>0</v>
      </c>
      <c r="D775" s="3">
        <v>0</v>
      </c>
      <c r="E775" s="43">
        <v>-1538.4</v>
      </c>
      <c r="F775" s="4">
        <v>0</v>
      </c>
      <c r="G775" s="4">
        <v>0</v>
      </c>
    </row>
    <row r="776" spans="1:7" ht="25.5" x14ac:dyDescent="0.2">
      <c r="A776" s="50" t="s">
        <v>1115</v>
      </c>
      <c r="B776" s="47" t="s">
        <v>1116</v>
      </c>
      <c r="C776" s="43">
        <v>0</v>
      </c>
      <c r="D776" s="3">
        <v>0</v>
      </c>
      <c r="E776" s="43">
        <v>-632</v>
      </c>
      <c r="F776" s="4">
        <v>0</v>
      </c>
      <c r="G776" s="4">
        <v>0</v>
      </c>
    </row>
    <row r="777" spans="1:7" ht="51" x14ac:dyDescent="0.2">
      <c r="A777" s="50" t="s">
        <v>1117</v>
      </c>
      <c r="B777" s="47" t="s">
        <v>1118</v>
      </c>
      <c r="C777" s="43">
        <v>0</v>
      </c>
      <c r="D777" s="3">
        <v>0</v>
      </c>
      <c r="E777" s="43">
        <v>-1874.6</v>
      </c>
      <c r="F777" s="4">
        <v>0</v>
      </c>
      <c r="G777" s="4">
        <v>0</v>
      </c>
    </row>
    <row r="778" spans="1:7" ht="38.25" x14ac:dyDescent="0.2">
      <c r="A778" s="50" t="s">
        <v>1119</v>
      </c>
      <c r="B778" s="47" t="s">
        <v>1120</v>
      </c>
      <c r="C778" s="43">
        <v>0</v>
      </c>
      <c r="D778" s="3">
        <v>0</v>
      </c>
      <c r="E778" s="43">
        <v>-274.2</v>
      </c>
      <c r="F778" s="4">
        <v>0</v>
      </c>
      <c r="G778" s="4">
        <v>0</v>
      </c>
    </row>
    <row r="779" spans="1:7" ht="51" x14ac:dyDescent="0.2">
      <c r="A779" s="50" t="s">
        <v>1121</v>
      </c>
      <c r="B779" s="47" t="s">
        <v>1122</v>
      </c>
      <c r="C779" s="43">
        <v>0</v>
      </c>
      <c r="D779" s="3">
        <v>0</v>
      </c>
      <c r="E779" s="43">
        <v>-22.4</v>
      </c>
      <c r="F779" s="4">
        <v>0</v>
      </c>
      <c r="G779" s="4">
        <v>0</v>
      </c>
    </row>
    <row r="780" spans="1:7" ht="38.25" x14ac:dyDescent="0.2">
      <c r="A780" s="50" t="s">
        <v>1123</v>
      </c>
      <c r="B780" s="47" t="s">
        <v>1124</v>
      </c>
      <c r="C780" s="43">
        <v>0</v>
      </c>
      <c r="D780" s="3">
        <v>0</v>
      </c>
      <c r="E780" s="43">
        <v>-915.2</v>
      </c>
      <c r="F780" s="4">
        <v>0</v>
      </c>
      <c r="G780" s="4">
        <v>0</v>
      </c>
    </row>
    <row r="781" spans="1:7" ht="51" x14ac:dyDescent="0.2">
      <c r="A781" s="50" t="s">
        <v>1125</v>
      </c>
      <c r="B781" s="47" t="s">
        <v>1126</v>
      </c>
      <c r="C781" s="43">
        <v>0</v>
      </c>
      <c r="D781" s="3">
        <v>0</v>
      </c>
      <c r="E781" s="43">
        <v>-892.7</v>
      </c>
      <c r="F781" s="4">
        <v>0</v>
      </c>
      <c r="G781" s="4">
        <v>0</v>
      </c>
    </row>
    <row r="782" spans="1:7" ht="38.25" x14ac:dyDescent="0.2">
      <c r="A782" s="50" t="s">
        <v>1127</v>
      </c>
      <c r="B782" s="47" t="s">
        <v>1128</v>
      </c>
      <c r="C782" s="43">
        <v>0</v>
      </c>
      <c r="D782" s="3">
        <v>0</v>
      </c>
      <c r="E782" s="43">
        <v>-177.7</v>
      </c>
      <c r="F782" s="4">
        <v>0</v>
      </c>
      <c r="G782" s="4">
        <v>0</v>
      </c>
    </row>
    <row r="783" spans="1:7" ht="51" x14ac:dyDescent="0.2">
      <c r="A783" s="50" t="s">
        <v>1129</v>
      </c>
      <c r="B783" s="47" t="s">
        <v>1130</v>
      </c>
      <c r="C783" s="43">
        <v>0</v>
      </c>
      <c r="D783" s="3">
        <v>0</v>
      </c>
      <c r="E783" s="43">
        <v>-5875.4</v>
      </c>
      <c r="F783" s="4">
        <v>0</v>
      </c>
      <c r="G783" s="4">
        <v>0</v>
      </c>
    </row>
    <row r="784" spans="1:7" ht="102" x14ac:dyDescent="0.2">
      <c r="A784" s="50" t="s">
        <v>1131</v>
      </c>
      <c r="B784" s="47" t="s">
        <v>1132</v>
      </c>
      <c r="C784" s="43">
        <v>0</v>
      </c>
      <c r="D784" s="3">
        <v>0</v>
      </c>
      <c r="E784" s="43">
        <v>-409.6</v>
      </c>
      <c r="F784" s="4">
        <v>0</v>
      </c>
      <c r="G784" s="4">
        <v>0</v>
      </c>
    </row>
    <row r="785" spans="1:7" ht="25.5" x14ac:dyDescent="0.2">
      <c r="A785" s="50" t="s">
        <v>1133</v>
      </c>
      <c r="B785" s="47" t="s">
        <v>1134</v>
      </c>
      <c r="C785" s="43">
        <v>0</v>
      </c>
      <c r="D785" s="3">
        <v>0</v>
      </c>
      <c r="E785" s="43">
        <v>-2611.3000000000002</v>
      </c>
      <c r="F785" s="4">
        <v>0</v>
      </c>
      <c r="G785" s="4">
        <v>0</v>
      </c>
    </row>
    <row r="786" spans="1:7" ht="51" x14ac:dyDescent="0.2">
      <c r="A786" s="50" t="s">
        <v>1135</v>
      </c>
      <c r="B786" s="47" t="s">
        <v>1136</v>
      </c>
      <c r="C786" s="43">
        <v>0</v>
      </c>
      <c r="D786" s="3">
        <v>0</v>
      </c>
      <c r="E786" s="43">
        <v>-267.2</v>
      </c>
      <c r="F786" s="4">
        <v>0</v>
      </c>
      <c r="G786" s="4">
        <v>0</v>
      </c>
    </row>
    <row r="787" spans="1:7" ht="25.5" x14ac:dyDescent="0.2">
      <c r="A787" s="50" t="s">
        <v>1137</v>
      </c>
      <c r="B787" s="47" t="s">
        <v>1138</v>
      </c>
      <c r="C787" s="43">
        <v>0</v>
      </c>
      <c r="D787" s="3">
        <v>0</v>
      </c>
      <c r="E787" s="43">
        <v>-155.4</v>
      </c>
      <c r="F787" s="4">
        <v>0</v>
      </c>
      <c r="G787" s="4">
        <v>0</v>
      </c>
    </row>
    <row r="788" spans="1:7" ht="51" x14ac:dyDescent="0.2">
      <c r="A788" s="50" t="s">
        <v>1139</v>
      </c>
      <c r="B788" s="47" t="s">
        <v>1140</v>
      </c>
      <c r="C788" s="43">
        <v>0</v>
      </c>
      <c r="D788" s="3">
        <v>0</v>
      </c>
      <c r="E788" s="43">
        <v>-47817.599999999999</v>
      </c>
      <c r="F788" s="4">
        <v>0</v>
      </c>
      <c r="G788" s="4">
        <v>0</v>
      </c>
    </row>
    <row r="789" spans="1:7" ht="38.25" x14ac:dyDescent="0.2">
      <c r="A789" s="50" t="s">
        <v>1141</v>
      </c>
      <c r="B789" s="47" t="s">
        <v>1142</v>
      </c>
      <c r="C789" s="43">
        <v>0</v>
      </c>
      <c r="D789" s="3">
        <v>0</v>
      </c>
      <c r="E789" s="43">
        <v>-2341.1999999999998</v>
      </c>
      <c r="F789" s="4">
        <v>0</v>
      </c>
      <c r="G789" s="4">
        <v>0</v>
      </c>
    </row>
    <row r="790" spans="1:7" ht="51" x14ac:dyDescent="0.2">
      <c r="A790" s="50" t="s">
        <v>1143</v>
      </c>
      <c r="B790" s="47" t="s">
        <v>1144</v>
      </c>
      <c r="C790" s="43">
        <v>0</v>
      </c>
      <c r="D790" s="3">
        <v>0</v>
      </c>
      <c r="E790" s="43">
        <v>-3075.1</v>
      </c>
      <c r="F790" s="4">
        <v>0</v>
      </c>
      <c r="G790" s="4">
        <v>0</v>
      </c>
    </row>
    <row r="791" spans="1:7" ht="51" x14ac:dyDescent="0.2">
      <c r="A791" s="50" t="s">
        <v>1145</v>
      </c>
      <c r="B791" s="47" t="s">
        <v>1146</v>
      </c>
      <c r="C791" s="43">
        <v>0</v>
      </c>
      <c r="D791" s="3">
        <v>0</v>
      </c>
      <c r="E791" s="43">
        <v>-3360</v>
      </c>
      <c r="F791" s="4">
        <v>0</v>
      </c>
      <c r="G791" s="4">
        <v>0</v>
      </c>
    </row>
    <row r="792" spans="1:7" ht="140.25" x14ac:dyDescent="0.2">
      <c r="A792" s="50" t="s">
        <v>1147</v>
      </c>
      <c r="B792" s="47" t="s">
        <v>1148</v>
      </c>
      <c r="C792" s="43">
        <v>0</v>
      </c>
      <c r="D792" s="3">
        <v>0</v>
      </c>
      <c r="E792" s="43">
        <v>-32320.400000000001</v>
      </c>
      <c r="F792" s="4">
        <v>0</v>
      </c>
      <c r="G792" s="4">
        <v>0</v>
      </c>
    </row>
    <row r="793" spans="1:7" ht="127.5" x14ac:dyDescent="0.2">
      <c r="A793" s="50" t="s">
        <v>1149</v>
      </c>
      <c r="B793" s="47" t="s">
        <v>1150</v>
      </c>
      <c r="C793" s="43">
        <v>0</v>
      </c>
      <c r="D793" s="3">
        <v>0</v>
      </c>
      <c r="E793" s="43">
        <v>-684.9</v>
      </c>
      <c r="F793" s="4">
        <v>0</v>
      </c>
      <c r="G793" s="4">
        <v>0</v>
      </c>
    </row>
    <row r="794" spans="1:7" ht="38.25" x14ac:dyDescent="0.2">
      <c r="A794" s="50" t="s">
        <v>1292</v>
      </c>
      <c r="B794" s="47" t="s">
        <v>1152</v>
      </c>
      <c r="C794" s="70">
        <f>SUM(C795:C799)</f>
        <v>0</v>
      </c>
      <c r="D794" s="70">
        <f t="shared" ref="D794" si="145">SUM(D795:D799)</f>
        <v>0</v>
      </c>
      <c r="E794" s="49">
        <v>-3540.5</v>
      </c>
      <c r="F794" s="4">
        <v>0</v>
      </c>
      <c r="G794" s="4">
        <v>0</v>
      </c>
    </row>
    <row r="795" spans="1:7" ht="38.25" x14ac:dyDescent="0.2">
      <c r="A795" s="50" t="s">
        <v>1151</v>
      </c>
      <c r="B795" s="47" t="s">
        <v>1152</v>
      </c>
      <c r="C795" s="43">
        <v>0</v>
      </c>
      <c r="D795" s="3">
        <v>0</v>
      </c>
      <c r="E795" s="43">
        <v>-436.8</v>
      </c>
      <c r="F795" s="4">
        <v>0</v>
      </c>
      <c r="G795" s="4">
        <v>0</v>
      </c>
    </row>
    <row r="796" spans="1:7" ht="38.25" x14ac:dyDescent="0.2">
      <c r="A796" s="50" t="s">
        <v>1153</v>
      </c>
      <c r="B796" s="47" t="s">
        <v>1152</v>
      </c>
      <c r="C796" s="43">
        <v>0</v>
      </c>
      <c r="D796" s="3">
        <v>0</v>
      </c>
      <c r="E796" s="43">
        <v>-22.2</v>
      </c>
      <c r="F796" s="4">
        <v>0</v>
      </c>
      <c r="G796" s="4">
        <v>0</v>
      </c>
    </row>
    <row r="797" spans="1:7" ht="38.25" x14ac:dyDescent="0.2">
      <c r="A797" s="50" t="s">
        <v>1154</v>
      </c>
      <c r="B797" s="47" t="s">
        <v>1152</v>
      </c>
      <c r="C797" s="43">
        <v>0</v>
      </c>
      <c r="D797" s="3">
        <v>0</v>
      </c>
      <c r="E797" s="43">
        <v>-221.2</v>
      </c>
      <c r="F797" s="4">
        <v>0</v>
      </c>
      <c r="G797" s="4">
        <v>0</v>
      </c>
    </row>
    <row r="798" spans="1:7" ht="38.25" x14ac:dyDescent="0.2">
      <c r="A798" s="50" t="s">
        <v>1155</v>
      </c>
      <c r="B798" s="47" t="s">
        <v>1152</v>
      </c>
      <c r="C798" s="43">
        <v>0</v>
      </c>
      <c r="D798" s="3">
        <v>0</v>
      </c>
      <c r="E798" s="43">
        <v>-1165.4000000000001</v>
      </c>
      <c r="F798" s="4">
        <v>0</v>
      </c>
      <c r="G798" s="4">
        <v>0</v>
      </c>
    </row>
    <row r="799" spans="1:7" ht="38.25" x14ac:dyDescent="0.2">
      <c r="A799" s="50" t="s">
        <v>1156</v>
      </c>
      <c r="B799" s="47" t="s">
        <v>1152</v>
      </c>
      <c r="C799" s="43">
        <v>0</v>
      </c>
      <c r="D799" s="3">
        <v>0</v>
      </c>
      <c r="E799" s="43">
        <v>-1694.9</v>
      </c>
      <c r="F799" s="4">
        <v>0</v>
      </c>
      <c r="G799" s="4">
        <v>0</v>
      </c>
    </row>
    <row r="800" spans="1:7" x14ac:dyDescent="0.2">
      <c r="A800" s="50"/>
      <c r="B800" s="60" t="s">
        <v>1162</v>
      </c>
      <c r="C800" s="49">
        <f>C4+C543</f>
        <v>258680185.69999999</v>
      </c>
      <c r="D800" s="49">
        <f t="shared" ref="D800:E800" si="146">D4+D543</f>
        <v>268178208.40000001</v>
      </c>
      <c r="E800" s="49">
        <f t="shared" si="146"/>
        <v>272801570.5</v>
      </c>
      <c r="F800" s="61">
        <f>E800/C800</f>
        <v>1.0545901293591038</v>
      </c>
      <c r="G800" s="61">
        <f>E800/D800</f>
        <v>1.0172398873405255</v>
      </c>
    </row>
    <row r="801" spans="6:7" x14ac:dyDescent="0.2">
      <c r="F801" s="51"/>
      <c r="G801" s="51"/>
    </row>
    <row r="802" spans="6:7" x14ac:dyDescent="0.2">
      <c r="F802" s="51"/>
      <c r="G802" s="51"/>
    </row>
    <row r="803" spans="6:7" x14ac:dyDescent="0.2">
      <c r="F803" s="51"/>
      <c r="G803" s="51"/>
    </row>
    <row r="804" spans="6:7" x14ac:dyDescent="0.2">
      <c r="F804" s="51"/>
      <c r="G804" s="51"/>
    </row>
    <row r="805" spans="6:7" x14ac:dyDescent="0.2">
      <c r="F805" s="51"/>
      <c r="G805" s="51"/>
    </row>
    <row r="806" spans="6:7" x14ac:dyDescent="0.2">
      <c r="F806" s="51"/>
      <c r="G806" s="51"/>
    </row>
    <row r="807" spans="6:7" x14ac:dyDescent="0.2">
      <c r="F807" s="51"/>
      <c r="G807" s="51"/>
    </row>
    <row r="808" spans="6:7" x14ac:dyDescent="0.2">
      <c r="F808" s="51"/>
      <c r="G808" s="51"/>
    </row>
    <row r="809" spans="6:7" x14ac:dyDescent="0.2">
      <c r="F809" s="51"/>
      <c r="G809" s="51"/>
    </row>
    <row r="810" spans="6:7" x14ac:dyDescent="0.2">
      <c r="F810" s="51"/>
      <c r="G810" s="51"/>
    </row>
    <row r="811" spans="6:7" x14ac:dyDescent="0.2">
      <c r="F811" s="51"/>
      <c r="G811" s="51"/>
    </row>
    <row r="812" spans="6:7" x14ac:dyDescent="0.2">
      <c r="F812" s="51"/>
      <c r="G812" s="51"/>
    </row>
    <row r="813" spans="6:7" x14ac:dyDescent="0.2">
      <c r="F813" s="51"/>
      <c r="G813" s="51"/>
    </row>
    <row r="814" spans="6:7" x14ac:dyDescent="0.2">
      <c r="F814" s="51"/>
      <c r="G814" s="51"/>
    </row>
    <row r="815" spans="6:7" x14ac:dyDescent="0.2">
      <c r="F815" s="51"/>
      <c r="G815" s="51"/>
    </row>
    <row r="816" spans="6:7" x14ac:dyDescent="0.2">
      <c r="F816" s="51"/>
      <c r="G816" s="51"/>
    </row>
    <row r="817" spans="6:7" x14ac:dyDescent="0.2">
      <c r="F817" s="51"/>
      <c r="G817" s="51"/>
    </row>
    <row r="818" spans="6:7" x14ac:dyDescent="0.2">
      <c r="F818" s="51"/>
      <c r="G818" s="51"/>
    </row>
    <row r="819" spans="6:7" x14ac:dyDescent="0.2">
      <c r="F819" s="51"/>
      <c r="G819" s="51"/>
    </row>
    <row r="820" spans="6:7" x14ac:dyDescent="0.2">
      <c r="F820" s="51"/>
      <c r="G820" s="51"/>
    </row>
    <row r="821" spans="6:7" x14ac:dyDescent="0.2">
      <c r="F821" s="51"/>
      <c r="G821" s="51"/>
    </row>
    <row r="822" spans="6:7" x14ac:dyDescent="0.2">
      <c r="F822" s="51"/>
      <c r="G822" s="51"/>
    </row>
    <row r="823" spans="6:7" x14ac:dyDescent="0.2">
      <c r="F823" s="51"/>
      <c r="G823" s="51"/>
    </row>
    <row r="824" spans="6:7" x14ac:dyDescent="0.2">
      <c r="F824" s="51"/>
      <c r="G824" s="51"/>
    </row>
    <row r="825" spans="6:7" x14ac:dyDescent="0.2">
      <c r="F825" s="51"/>
      <c r="G825" s="51"/>
    </row>
    <row r="826" spans="6:7" x14ac:dyDescent="0.2">
      <c r="F826" s="51"/>
      <c r="G826" s="51"/>
    </row>
    <row r="827" spans="6:7" x14ac:dyDescent="0.2">
      <c r="F827" s="51"/>
      <c r="G827" s="51"/>
    </row>
    <row r="828" spans="6:7" x14ac:dyDescent="0.2">
      <c r="F828" s="51"/>
      <c r="G828" s="51"/>
    </row>
    <row r="829" spans="6:7" x14ac:dyDescent="0.2">
      <c r="F829" s="51"/>
      <c r="G829" s="51"/>
    </row>
    <row r="830" spans="6:7" x14ac:dyDescent="0.2">
      <c r="F830" s="51"/>
      <c r="G830" s="51"/>
    </row>
    <row r="831" spans="6:7" x14ac:dyDescent="0.2">
      <c r="F831" s="51"/>
      <c r="G831" s="51"/>
    </row>
    <row r="832" spans="6:7" x14ac:dyDescent="0.2">
      <c r="F832" s="51"/>
      <c r="G832" s="51"/>
    </row>
    <row r="833" spans="6:7" x14ac:dyDescent="0.2">
      <c r="F833" s="51"/>
      <c r="G833" s="51"/>
    </row>
    <row r="834" spans="6:7" x14ac:dyDescent="0.2">
      <c r="F834" s="51"/>
      <c r="G834" s="51"/>
    </row>
    <row r="835" spans="6:7" x14ac:dyDescent="0.2">
      <c r="F835" s="51"/>
      <c r="G835" s="51"/>
    </row>
    <row r="836" spans="6:7" x14ac:dyDescent="0.2">
      <c r="F836" s="51"/>
      <c r="G836" s="51"/>
    </row>
    <row r="837" spans="6:7" x14ac:dyDescent="0.2">
      <c r="F837" s="51"/>
      <c r="G837" s="51"/>
    </row>
    <row r="838" spans="6:7" x14ac:dyDescent="0.2">
      <c r="F838" s="51"/>
      <c r="G838" s="51"/>
    </row>
    <row r="839" spans="6:7" x14ac:dyDescent="0.2">
      <c r="F839" s="51"/>
      <c r="G839" s="51"/>
    </row>
    <row r="840" spans="6:7" x14ac:dyDescent="0.2">
      <c r="F840" s="51"/>
      <c r="G840" s="51"/>
    </row>
    <row r="841" spans="6:7" x14ac:dyDescent="0.2">
      <c r="F841" s="51"/>
      <c r="G841" s="51"/>
    </row>
    <row r="842" spans="6:7" x14ac:dyDescent="0.2">
      <c r="F842" s="51"/>
      <c r="G842" s="51"/>
    </row>
    <row r="843" spans="6:7" x14ac:dyDescent="0.2">
      <c r="F843" s="51"/>
      <c r="G843" s="51"/>
    </row>
    <row r="844" spans="6:7" x14ac:dyDescent="0.2">
      <c r="F844" s="51"/>
      <c r="G844" s="51"/>
    </row>
    <row r="845" spans="6:7" x14ac:dyDescent="0.2">
      <c r="F845" s="51"/>
      <c r="G845" s="51"/>
    </row>
    <row r="846" spans="6:7" x14ac:dyDescent="0.2">
      <c r="F846" s="51"/>
      <c r="G846" s="51"/>
    </row>
    <row r="847" spans="6:7" x14ac:dyDescent="0.2">
      <c r="F847" s="51"/>
      <c r="G847" s="51"/>
    </row>
    <row r="848" spans="6:7" x14ac:dyDescent="0.2">
      <c r="F848" s="51"/>
      <c r="G848" s="51"/>
    </row>
    <row r="849" spans="6:7" x14ac:dyDescent="0.2">
      <c r="F849" s="51"/>
      <c r="G849" s="51"/>
    </row>
    <row r="850" spans="6:7" x14ac:dyDescent="0.2">
      <c r="F850" s="51"/>
      <c r="G850" s="51"/>
    </row>
    <row r="851" spans="6:7" x14ac:dyDescent="0.2">
      <c r="F851" s="51"/>
      <c r="G851" s="51"/>
    </row>
    <row r="852" spans="6:7" x14ac:dyDescent="0.2">
      <c r="F852" s="51"/>
      <c r="G852" s="51"/>
    </row>
    <row r="853" spans="6:7" x14ac:dyDescent="0.2">
      <c r="F853" s="51"/>
      <c r="G853" s="51"/>
    </row>
    <row r="854" spans="6:7" x14ac:dyDescent="0.2">
      <c r="F854" s="51"/>
      <c r="G854" s="51"/>
    </row>
    <row r="855" spans="6:7" x14ac:dyDescent="0.2">
      <c r="F855" s="51"/>
      <c r="G855" s="51"/>
    </row>
    <row r="856" spans="6:7" x14ac:dyDescent="0.2">
      <c r="F856" s="51"/>
      <c r="G856" s="51"/>
    </row>
    <row r="857" spans="6:7" x14ac:dyDescent="0.2">
      <c r="F857" s="51"/>
      <c r="G857" s="51"/>
    </row>
    <row r="858" spans="6:7" x14ac:dyDescent="0.2">
      <c r="F858" s="51"/>
      <c r="G858" s="51"/>
    </row>
    <row r="859" spans="6:7" x14ac:dyDescent="0.2">
      <c r="F859" s="51"/>
      <c r="G859" s="51"/>
    </row>
    <row r="860" spans="6:7" x14ac:dyDescent="0.2">
      <c r="F860" s="51"/>
      <c r="G860" s="51"/>
    </row>
    <row r="861" spans="6:7" x14ac:dyDescent="0.2">
      <c r="F861" s="51"/>
      <c r="G861" s="51"/>
    </row>
    <row r="862" spans="6:7" x14ac:dyDescent="0.2">
      <c r="F862" s="51"/>
      <c r="G862" s="51"/>
    </row>
    <row r="863" spans="6:7" x14ac:dyDescent="0.2">
      <c r="F863" s="51"/>
      <c r="G863" s="51"/>
    </row>
    <row r="864" spans="6:7" x14ac:dyDescent="0.2">
      <c r="F864" s="51"/>
      <c r="G864" s="51"/>
    </row>
    <row r="865" spans="6:7" x14ac:dyDescent="0.2">
      <c r="F865" s="51"/>
      <c r="G865" s="51"/>
    </row>
    <row r="866" spans="6:7" x14ac:dyDescent="0.2">
      <c r="F866" s="51"/>
      <c r="G866" s="51"/>
    </row>
    <row r="867" spans="6:7" x14ac:dyDescent="0.2">
      <c r="F867" s="51"/>
      <c r="G867" s="51"/>
    </row>
    <row r="868" spans="6:7" x14ac:dyDescent="0.2">
      <c r="F868" s="51"/>
      <c r="G868" s="51"/>
    </row>
    <row r="869" spans="6:7" x14ac:dyDescent="0.2">
      <c r="F869" s="51"/>
      <c r="G869" s="51"/>
    </row>
    <row r="870" spans="6:7" x14ac:dyDescent="0.2">
      <c r="F870" s="51"/>
      <c r="G870" s="51"/>
    </row>
    <row r="871" spans="6:7" x14ac:dyDescent="0.2">
      <c r="F871" s="51"/>
      <c r="G871" s="51"/>
    </row>
    <row r="872" spans="6:7" x14ac:dyDescent="0.2">
      <c r="F872" s="51"/>
      <c r="G872" s="51"/>
    </row>
    <row r="873" spans="6:7" x14ac:dyDescent="0.2">
      <c r="F873" s="51"/>
      <c r="G873" s="51"/>
    </row>
    <row r="874" spans="6:7" x14ac:dyDescent="0.2">
      <c r="F874" s="51"/>
      <c r="G874" s="51"/>
    </row>
    <row r="875" spans="6:7" x14ac:dyDescent="0.2">
      <c r="F875" s="51"/>
      <c r="G875" s="51"/>
    </row>
    <row r="876" spans="6:7" x14ac:dyDescent="0.2">
      <c r="F876" s="51"/>
      <c r="G876" s="51"/>
    </row>
    <row r="877" spans="6:7" x14ac:dyDescent="0.2">
      <c r="F877" s="51"/>
      <c r="G877" s="51"/>
    </row>
    <row r="878" spans="6:7" x14ac:dyDescent="0.2">
      <c r="F878" s="51"/>
      <c r="G878" s="51"/>
    </row>
    <row r="879" spans="6:7" x14ac:dyDescent="0.2">
      <c r="F879" s="51"/>
      <c r="G879" s="51"/>
    </row>
    <row r="880" spans="6:7" x14ac:dyDescent="0.2">
      <c r="F880" s="51"/>
      <c r="G880" s="51"/>
    </row>
    <row r="881" spans="6:7" x14ac:dyDescent="0.2">
      <c r="F881" s="51"/>
      <c r="G881" s="51"/>
    </row>
    <row r="882" spans="6:7" x14ac:dyDescent="0.2">
      <c r="F882" s="51"/>
      <c r="G882" s="51"/>
    </row>
    <row r="883" spans="6:7" x14ac:dyDescent="0.2">
      <c r="F883" s="51"/>
      <c r="G883" s="51"/>
    </row>
    <row r="884" spans="6:7" x14ac:dyDescent="0.2">
      <c r="F884" s="51"/>
      <c r="G884" s="51"/>
    </row>
    <row r="885" spans="6:7" x14ac:dyDescent="0.2">
      <c r="F885" s="51"/>
      <c r="G885" s="51"/>
    </row>
    <row r="886" spans="6:7" x14ac:dyDescent="0.2">
      <c r="F886" s="51"/>
      <c r="G886" s="51"/>
    </row>
    <row r="887" spans="6:7" x14ac:dyDescent="0.2">
      <c r="F887" s="51"/>
      <c r="G887" s="51"/>
    </row>
    <row r="888" spans="6:7" x14ac:dyDescent="0.2">
      <c r="F888" s="51"/>
      <c r="G888" s="51"/>
    </row>
    <row r="889" spans="6:7" x14ac:dyDescent="0.2">
      <c r="F889" s="51"/>
      <c r="G889" s="51"/>
    </row>
    <row r="890" spans="6:7" x14ac:dyDescent="0.2">
      <c r="F890" s="51"/>
      <c r="G890" s="51"/>
    </row>
    <row r="891" spans="6:7" x14ac:dyDescent="0.2">
      <c r="F891" s="51"/>
      <c r="G891" s="51"/>
    </row>
    <row r="892" spans="6:7" x14ac:dyDescent="0.2">
      <c r="F892" s="51"/>
      <c r="G892" s="51"/>
    </row>
    <row r="893" spans="6:7" x14ac:dyDescent="0.2">
      <c r="F893" s="51"/>
      <c r="G893" s="51"/>
    </row>
    <row r="894" spans="6:7" x14ac:dyDescent="0.2">
      <c r="F894" s="51"/>
      <c r="G894" s="51"/>
    </row>
    <row r="895" spans="6:7" x14ac:dyDescent="0.2">
      <c r="F895" s="51"/>
      <c r="G895" s="51"/>
    </row>
    <row r="896" spans="6:7" x14ac:dyDescent="0.2">
      <c r="F896" s="51"/>
      <c r="G896" s="51"/>
    </row>
    <row r="897" spans="6:7" x14ac:dyDescent="0.2">
      <c r="F897" s="51"/>
      <c r="G897" s="51"/>
    </row>
    <row r="898" spans="6:7" x14ac:dyDescent="0.2">
      <c r="F898" s="51"/>
      <c r="G898" s="51"/>
    </row>
    <row r="899" spans="6:7" x14ac:dyDescent="0.2">
      <c r="F899" s="51"/>
      <c r="G899" s="51"/>
    </row>
    <row r="900" spans="6:7" x14ac:dyDescent="0.2">
      <c r="F900" s="51"/>
      <c r="G900" s="51"/>
    </row>
    <row r="901" spans="6:7" x14ac:dyDescent="0.2">
      <c r="F901" s="51"/>
      <c r="G901" s="51"/>
    </row>
    <row r="902" spans="6:7" x14ac:dyDescent="0.2">
      <c r="F902" s="51"/>
      <c r="G902" s="51"/>
    </row>
    <row r="903" spans="6:7" x14ac:dyDescent="0.2">
      <c r="F903" s="51"/>
      <c r="G903" s="51"/>
    </row>
    <row r="904" spans="6:7" x14ac:dyDescent="0.2">
      <c r="F904" s="51"/>
      <c r="G904" s="51"/>
    </row>
    <row r="905" spans="6:7" x14ac:dyDescent="0.2">
      <c r="F905" s="51"/>
      <c r="G905" s="51"/>
    </row>
    <row r="906" spans="6:7" x14ac:dyDescent="0.2">
      <c r="F906" s="51"/>
      <c r="G906" s="51"/>
    </row>
    <row r="907" spans="6:7" x14ac:dyDescent="0.2">
      <c r="F907" s="51"/>
      <c r="G907" s="51"/>
    </row>
    <row r="908" spans="6:7" x14ac:dyDescent="0.2">
      <c r="F908" s="51"/>
      <c r="G908" s="51"/>
    </row>
    <row r="909" spans="6:7" x14ac:dyDescent="0.2">
      <c r="F909" s="51"/>
      <c r="G909" s="51"/>
    </row>
    <row r="910" spans="6:7" x14ac:dyDescent="0.2">
      <c r="F910" s="51"/>
      <c r="G910" s="51"/>
    </row>
    <row r="911" spans="6:7" x14ac:dyDescent="0.2">
      <c r="F911" s="51"/>
      <c r="G911" s="51"/>
    </row>
    <row r="912" spans="6:7" x14ac:dyDescent="0.2">
      <c r="F912" s="51"/>
      <c r="G912" s="51"/>
    </row>
    <row r="913" spans="6:7" x14ac:dyDescent="0.2">
      <c r="F913" s="51"/>
      <c r="G913" s="51"/>
    </row>
    <row r="914" spans="6:7" x14ac:dyDescent="0.2">
      <c r="F914" s="51"/>
      <c r="G914" s="51"/>
    </row>
    <row r="915" spans="6:7" x14ac:dyDescent="0.2">
      <c r="F915" s="51"/>
      <c r="G915" s="51"/>
    </row>
    <row r="916" spans="6:7" x14ac:dyDescent="0.2">
      <c r="F916" s="51"/>
      <c r="G916" s="51"/>
    </row>
    <row r="917" spans="6:7" x14ac:dyDescent="0.2">
      <c r="F917" s="51"/>
      <c r="G917" s="51"/>
    </row>
    <row r="918" spans="6:7" x14ac:dyDescent="0.2">
      <c r="F918" s="51"/>
      <c r="G918" s="51"/>
    </row>
    <row r="919" spans="6:7" x14ac:dyDescent="0.2">
      <c r="F919" s="51"/>
      <c r="G919" s="51"/>
    </row>
    <row r="920" spans="6:7" x14ac:dyDescent="0.2">
      <c r="F920" s="51"/>
      <c r="G920" s="51"/>
    </row>
    <row r="921" spans="6:7" x14ac:dyDescent="0.2">
      <c r="F921" s="51"/>
      <c r="G921" s="51"/>
    </row>
    <row r="922" spans="6:7" x14ac:dyDescent="0.2">
      <c r="F922" s="51"/>
      <c r="G922" s="51"/>
    </row>
    <row r="923" spans="6:7" x14ac:dyDescent="0.2">
      <c r="F923" s="51"/>
      <c r="G923" s="51"/>
    </row>
    <row r="924" spans="6:7" x14ac:dyDescent="0.2">
      <c r="F924" s="51"/>
      <c r="G924" s="51"/>
    </row>
    <row r="925" spans="6:7" x14ac:dyDescent="0.2">
      <c r="F925" s="51"/>
      <c r="G925" s="51"/>
    </row>
    <row r="926" spans="6:7" x14ac:dyDescent="0.2">
      <c r="F926" s="51"/>
      <c r="G926" s="51"/>
    </row>
    <row r="927" spans="6:7" x14ac:dyDescent="0.2">
      <c r="F927" s="51"/>
      <c r="G927" s="51"/>
    </row>
    <row r="928" spans="6:7" x14ac:dyDescent="0.2">
      <c r="F928" s="51"/>
      <c r="G928" s="51"/>
    </row>
    <row r="929" spans="6:7" x14ac:dyDescent="0.2">
      <c r="F929" s="51"/>
      <c r="G929" s="51"/>
    </row>
    <row r="930" spans="6:7" x14ac:dyDescent="0.2">
      <c r="F930" s="51"/>
      <c r="G930" s="51"/>
    </row>
    <row r="931" spans="6:7" x14ac:dyDescent="0.2">
      <c r="F931" s="51"/>
      <c r="G931" s="51"/>
    </row>
    <row r="932" spans="6:7" x14ac:dyDescent="0.2">
      <c r="F932" s="51"/>
      <c r="G932" s="51"/>
    </row>
    <row r="933" spans="6:7" x14ac:dyDescent="0.2">
      <c r="F933" s="51"/>
      <c r="G933" s="51"/>
    </row>
    <row r="934" spans="6:7" x14ac:dyDescent="0.2">
      <c r="F934" s="51"/>
      <c r="G934" s="51"/>
    </row>
    <row r="935" spans="6:7" x14ac:dyDescent="0.2">
      <c r="F935" s="51"/>
      <c r="G935" s="51"/>
    </row>
    <row r="936" spans="6:7" x14ac:dyDescent="0.2">
      <c r="F936" s="51"/>
      <c r="G936" s="51"/>
    </row>
    <row r="937" spans="6:7" x14ac:dyDescent="0.2">
      <c r="F937" s="51"/>
      <c r="G937" s="51"/>
    </row>
    <row r="938" spans="6:7" x14ac:dyDescent="0.2">
      <c r="F938" s="51"/>
      <c r="G938" s="51"/>
    </row>
    <row r="939" spans="6:7" x14ac:dyDescent="0.2">
      <c r="F939" s="51"/>
      <c r="G939" s="51"/>
    </row>
    <row r="940" spans="6:7" x14ac:dyDescent="0.2">
      <c r="F940" s="51"/>
      <c r="G940" s="51"/>
    </row>
    <row r="941" spans="6:7" x14ac:dyDescent="0.2">
      <c r="F941" s="51"/>
      <c r="G941" s="51"/>
    </row>
    <row r="942" spans="6:7" x14ac:dyDescent="0.2">
      <c r="F942" s="51"/>
      <c r="G942" s="51"/>
    </row>
    <row r="943" spans="6:7" x14ac:dyDescent="0.2">
      <c r="F943" s="51"/>
      <c r="G943" s="51"/>
    </row>
    <row r="944" spans="6:7" x14ac:dyDescent="0.2">
      <c r="F944" s="51"/>
      <c r="G944" s="51"/>
    </row>
    <row r="945" spans="6:7" x14ac:dyDescent="0.2">
      <c r="F945" s="51"/>
      <c r="G945" s="51"/>
    </row>
    <row r="946" spans="6:7" x14ac:dyDescent="0.2">
      <c r="F946" s="51"/>
      <c r="G946" s="51"/>
    </row>
    <row r="947" spans="6:7" x14ac:dyDescent="0.2">
      <c r="F947" s="51"/>
      <c r="G947" s="51"/>
    </row>
    <row r="948" spans="6:7" x14ac:dyDescent="0.2">
      <c r="F948" s="51"/>
      <c r="G948" s="51"/>
    </row>
    <row r="949" spans="6:7" x14ac:dyDescent="0.2">
      <c r="F949" s="51"/>
      <c r="G949" s="51"/>
    </row>
    <row r="950" spans="6:7" x14ac:dyDescent="0.2">
      <c r="F950" s="51"/>
      <c r="G950" s="51"/>
    </row>
    <row r="951" spans="6:7" x14ac:dyDescent="0.2">
      <c r="F951" s="51"/>
      <c r="G951" s="51"/>
    </row>
    <row r="952" spans="6:7" x14ac:dyDescent="0.2">
      <c r="F952" s="51"/>
      <c r="G952" s="51"/>
    </row>
    <row r="953" spans="6:7" x14ac:dyDescent="0.2">
      <c r="F953" s="51"/>
      <c r="G953" s="51"/>
    </row>
    <row r="954" spans="6:7" x14ac:dyDescent="0.2">
      <c r="F954" s="51"/>
      <c r="G954" s="51"/>
    </row>
    <row r="955" spans="6:7" x14ac:dyDescent="0.2">
      <c r="F955" s="51"/>
      <c r="G955" s="51"/>
    </row>
    <row r="956" spans="6:7" x14ac:dyDescent="0.2">
      <c r="F956" s="51"/>
      <c r="G956" s="51"/>
    </row>
    <row r="957" spans="6:7" x14ac:dyDescent="0.2">
      <c r="F957" s="51"/>
      <c r="G957" s="51"/>
    </row>
    <row r="958" spans="6:7" x14ac:dyDescent="0.2">
      <c r="F958" s="51"/>
      <c r="G958" s="51"/>
    </row>
    <row r="959" spans="6:7" x14ac:dyDescent="0.2">
      <c r="F959" s="51"/>
      <c r="G959" s="51"/>
    </row>
    <row r="960" spans="6:7" x14ac:dyDescent="0.2">
      <c r="F960" s="51"/>
      <c r="G960" s="51"/>
    </row>
    <row r="961" spans="6:7" x14ac:dyDescent="0.2">
      <c r="F961" s="51"/>
      <c r="G961" s="51"/>
    </row>
    <row r="962" spans="6:7" x14ac:dyDescent="0.2">
      <c r="F962" s="51"/>
      <c r="G962" s="51"/>
    </row>
    <row r="963" spans="6:7" x14ac:dyDescent="0.2">
      <c r="F963" s="51"/>
      <c r="G963" s="51"/>
    </row>
    <row r="964" spans="6:7" x14ac:dyDescent="0.2">
      <c r="F964" s="51"/>
      <c r="G964" s="51"/>
    </row>
    <row r="965" spans="6:7" x14ac:dyDescent="0.2">
      <c r="F965" s="51"/>
      <c r="G965" s="51"/>
    </row>
    <row r="966" spans="6:7" x14ac:dyDescent="0.2">
      <c r="F966" s="51"/>
      <c r="G966" s="51"/>
    </row>
    <row r="967" spans="6:7" x14ac:dyDescent="0.2">
      <c r="F967" s="51"/>
      <c r="G967" s="51"/>
    </row>
    <row r="968" spans="6:7" x14ac:dyDescent="0.2">
      <c r="F968" s="51"/>
      <c r="G968" s="51"/>
    </row>
    <row r="969" spans="6:7" x14ac:dyDescent="0.2">
      <c r="F969" s="51"/>
      <c r="G969" s="51"/>
    </row>
    <row r="970" spans="6:7" x14ac:dyDescent="0.2">
      <c r="F970" s="51"/>
      <c r="G970" s="51"/>
    </row>
    <row r="971" spans="6:7" x14ac:dyDescent="0.2">
      <c r="F971" s="51"/>
      <c r="G971" s="51"/>
    </row>
    <row r="972" spans="6:7" x14ac:dyDescent="0.2">
      <c r="F972" s="51"/>
      <c r="G972" s="51"/>
    </row>
    <row r="973" spans="6:7" x14ac:dyDescent="0.2">
      <c r="F973" s="51"/>
      <c r="G973" s="51"/>
    </row>
    <row r="974" spans="6:7" x14ac:dyDescent="0.2">
      <c r="F974" s="51"/>
      <c r="G974" s="51"/>
    </row>
    <row r="975" spans="6:7" x14ac:dyDescent="0.2">
      <c r="F975" s="51"/>
      <c r="G975" s="51"/>
    </row>
    <row r="976" spans="6:7" x14ac:dyDescent="0.2">
      <c r="F976" s="51"/>
      <c r="G976" s="51"/>
    </row>
    <row r="977" spans="6:7" x14ac:dyDescent="0.2">
      <c r="F977" s="51"/>
      <c r="G977" s="51"/>
    </row>
    <row r="978" spans="6:7" x14ac:dyDescent="0.2">
      <c r="F978" s="51"/>
      <c r="G978" s="51"/>
    </row>
    <row r="979" spans="6:7" x14ac:dyDescent="0.2">
      <c r="F979" s="51"/>
      <c r="G979" s="51"/>
    </row>
    <row r="980" spans="6:7" x14ac:dyDescent="0.2">
      <c r="F980" s="51"/>
      <c r="G980" s="51"/>
    </row>
    <row r="981" spans="6:7" x14ac:dyDescent="0.2">
      <c r="F981" s="51"/>
      <c r="G981" s="51"/>
    </row>
    <row r="982" spans="6:7" x14ac:dyDescent="0.2">
      <c r="F982" s="51"/>
      <c r="G982" s="51"/>
    </row>
    <row r="983" spans="6:7" x14ac:dyDescent="0.2">
      <c r="F983" s="51"/>
      <c r="G983" s="51"/>
    </row>
    <row r="984" spans="6:7" x14ac:dyDescent="0.2">
      <c r="F984" s="51"/>
      <c r="G984" s="51"/>
    </row>
    <row r="985" spans="6:7" x14ac:dyDescent="0.2">
      <c r="F985" s="51"/>
      <c r="G985" s="51"/>
    </row>
    <row r="986" spans="6:7" x14ac:dyDescent="0.2">
      <c r="F986" s="51"/>
      <c r="G986" s="51"/>
    </row>
    <row r="987" spans="6:7" x14ac:dyDescent="0.2">
      <c r="F987" s="51"/>
      <c r="G987" s="51"/>
    </row>
    <row r="988" spans="6:7" x14ac:dyDescent="0.2">
      <c r="F988" s="51"/>
      <c r="G988" s="51"/>
    </row>
    <row r="989" spans="6:7" x14ac:dyDescent="0.2">
      <c r="F989" s="51"/>
      <c r="G989" s="51"/>
    </row>
    <row r="990" spans="6:7" x14ac:dyDescent="0.2">
      <c r="F990" s="51"/>
      <c r="G990" s="51"/>
    </row>
    <row r="991" spans="6:7" x14ac:dyDescent="0.2">
      <c r="F991" s="51"/>
      <c r="G991" s="51"/>
    </row>
    <row r="992" spans="6:7" x14ac:dyDescent="0.2">
      <c r="F992" s="51"/>
      <c r="G992" s="51"/>
    </row>
    <row r="993" spans="6:7" x14ac:dyDescent="0.2">
      <c r="F993" s="51"/>
      <c r="G993" s="51"/>
    </row>
    <row r="994" spans="6:7" x14ac:dyDescent="0.2">
      <c r="F994" s="51"/>
      <c r="G994" s="51"/>
    </row>
    <row r="995" spans="6:7" x14ac:dyDescent="0.2">
      <c r="F995" s="51"/>
      <c r="G995" s="51"/>
    </row>
    <row r="996" spans="6:7" x14ac:dyDescent="0.2">
      <c r="F996" s="51"/>
      <c r="G996" s="51"/>
    </row>
    <row r="997" spans="6:7" x14ac:dyDescent="0.2">
      <c r="F997" s="51"/>
      <c r="G997" s="51"/>
    </row>
    <row r="998" spans="6:7" x14ac:dyDescent="0.2">
      <c r="F998" s="51"/>
      <c r="G998" s="51"/>
    </row>
    <row r="999" spans="6:7" x14ac:dyDescent="0.2">
      <c r="F999" s="51"/>
      <c r="G999" s="51"/>
    </row>
    <row r="1000" spans="6:7" x14ac:dyDescent="0.2">
      <c r="F1000" s="51"/>
      <c r="G1000" s="51"/>
    </row>
    <row r="1001" spans="6:7" x14ac:dyDescent="0.2">
      <c r="F1001" s="51"/>
      <c r="G1001" s="51"/>
    </row>
    <row r="1002" spans="6:7" x14ac:dyDescent="0.2">
      <c r="F1002" s="51"/>
      <c r="G1002" s="51"/>
    </row>
    <row r="1003" spans="6:7" x14ac:dyDescent="0.2">
      <c r="F1003" s="51"/>
      <c r="G1003" s="51"/>
    </row>
    <row r="1004" spans="6:7" x14ac:dyDescent="0.2">
      <c r="F1004" s="51"/>
      <c r="G1004" s="51"/>
    </row>
    <row r="1005" spans="6:7" x14ac:dyDescent="0.2">
      <c r="F1005" s="51"/>
      <c r="G1005" s="51"/>
    </row>
    <row r="1006" spans="6:7" x14ac:dyDescent="0.2">
      <c r="F1006" s="51"/>
      <c r="G1006" s="51"/>
    </row>
    <row r="1007" spans="6:7" x14ac:dyDescent="0.2">
      <c r="F1007" s="51"/>
      <c r="G1007" s="51"/>
    </row>
    <row r="1008" spans="6:7" x14ac:dyDescent="0.2">
      <c r="F1008" s="51"/>
      <c r="G1008" s="51"/>
    </row>
    <row r="1009" spans="6:7" x14ac:dyDescent="0.2">
      <c r="F1009" s="51"/>
      <c r="G1009" s="51"/>
    </row>
    <row r="1010" spans="6:7" x14ac:dyDescent="0.2">
      <c r="F1010" s="51"/>
      <c r="G1010" s="51"/>
    </row>
    <row r="1011" spans="6:7" x14ac:dyDescent="0.2">
      <c r="F1011" s="51"/>
      <c r="G1011" s="51"/>
    </row>
    <row r="1012" spans="6:7" x14ac:dyDescent="0.2">
      <c r="F1012" s="51"/>
      <c r="G1012" s="51"/>
    </row>
    <row r="1013" spans="6:7" x14ac:dyDescent="0.2">
      <c r="F1013" s="51"/>
      <c r="G1013" s="51"/>
    </row>
    <row r="1014" spans="6:7" x14ac:dyDescent="0.2">
      <c r="F1014" s="51"/>
      <c r="G1014" s="51"/>
    </row>
    <row r="1015" spans="6:7" x14ac:dyDescent="0.2">
      <c r="F1015" s="51"/>
      <c r="G1015" s="51"/>
    </row>
    <row r="1016" spans="6:7" x14ac:dyDescent="0.2">
      <c r="F1016" s="51"/>
      <c r="G1016" s="51"/>
    </row>
    <row r="1017" spans="6:7" x14ac:dyDescent="0.2">
      <c r="F1017" s="51"/>
      <c r="G1017" s="51"/>
    </row>
    <row r="1018" spans="6:7" x14ac:dyDescent="0.2">
      <c r="F1018" s="51"/>
      <c r="G1018" s="51"/>
    </row>
    <row r="1019" spans="6:7" x14ac:dyDescent="0.2">
      <c r="F1019" s="51"/>
      <c r="G1019" s="51"/>
    </row>
    <row r="1020" spans="6:7" x14ac:dyDescent="0.2">
      <c r="F1020" s="51"/>
      <c r="G1020" s="51"/>
    </row>
    <row r="1021" spans="6:7" x14ac:dyDescent="0.2">
      <c r="F1021" s="51"/>
      <c r="G1021" s="51"/>
    </row>
    <row r="1022" spans="6:7" x14ac:dyDescent="0.2">
      <c r="F1022" s="51"/>
      <c r="G1022" s="51"/>
    </row>
    <row r="1023" spans="6:7" x14ac:dyDescent="0.2">
      <c r="F1023" s="51"/>
      <c r="G1023" s="51"/>
    </row>
    <row r="1024" spans="6:7" x14ac:dyDescent="0.2">
      <c r="F1024" s="51"/>
      <c r="G1024" s="51"/>
    </row>
    <row r="1025" spans="6:7" x14ac:dyDescent="0.2">
      <c r="F1025" s="51"/>
      <c r="G1025" s="51"/>
    </row>
    <row r="1026" spans="6:7" x14ac:dyDescent="0.2">
      <c r="F1026" s="51"/>
      <c r="G1026" s="51"/>
    </row>
    <row r="1027" spans="6:7" x14ac:dyDescent="0.2">
      <c r="F1027" s="51"/>
      <c r="G1027" s="51"/>
    </row>
    <row r="1028" spans="6:7" x14ac:dyDescent="0.2">
      <c r="F1028" s="51"/>
      <c r="G1028" s="51"/>
    </row>
    <row r="1029" spans="6:7" x14ac:dyDescent="0.2">
      <c r="F1029" s="51"/>
      <c r="G1029" s="51"/>
    </row>
    <row r="1030" spans="6:7" x14ac:dyDescent="0.2">
      <c r="F1030" s="51"/>
      <c r="G1030" s="51"/>
    </row>
    <row r="1031" spans="6:7" x14ac:dyDescent="0.2">
      <c r="F1031" s="51"/>
      <c r="G1031" s="51"/>
    </row>
    <row r="1032" spans="6:7" x14ac:dyDescent="0.2">
      <c r="F1032" s="51"/>
      <c r="G1032" s="51"/>
    </row>
    <row r="1033" spans="6:7" x14ac:dyDescent="0.2">
      <c r="F1033" s="51"/>
      <c r="G1033" s="51"/>
    </row>
    <row r="1034" spans="6:7" x14ac:dyDescent="0.2">
      <c r="F1034" s="51"/>
      <c r="G1034" s="51"/>
    </row>
    <row r="1035" spans="6:7" x14ac:dyDescent="0.2">
      <c r="F1035" s="51"/>
      <c r="G1035" s="51"/>
    </row>
    <row r="1036" spans="6:7" x14ac:dyDescent="0.2">
      <c r="F1036" s="51"/>
      <c r="G1036" s="51"/>
    </row>
    <row r="1037" spans="6:7" x14ac:dyDescent="0.2">
      <c r="F1037" s="51"/>
      <c r="G1037" s="51"/>
    </row>
    <row r="1038" spans="6:7" x14ac:dyDescent="0.2">
      <c r="F1038" s="51"/>
      <c r="G1038" s="51"/>
    </row>
    <row r="1039" spans="6:7" x14ac:dyDescent="0.2">
      <c r="F1039" s="51"/>
      <c r="G1039" s="51"/>
    </row>
    <row r="1040" spans="6:7" x14ac:dyDescent="0.2">
      <c r="F1040" s="51"/>
      <c r="G1040" s="51"/>
    </row>
    <row r="1041" spans="6:7" x14ac:dyDescent="0.2">
      <c r="F1041" s="51"/>
      <c r="G1041" s="51"/>
    </row>
    <row r="1042" spans="6:7" x14ac:dyDescent="0.2">
      <c r="F1042" s="51"/>
      <c r="G1042" s="51"/>
    </row>
    <row r="1043" spans="6:7" x14ac:dyDescent="0.2">
      <c r="F1043" s="51"/>
      <c r="G1043" s="51"/>
    </row>
    <row r="1044" spans="6:7" x14ac:dyDescent="0.2">
      <c r="F1044" s="51"/>
      <c r="G1044" s="51"/>
    </row>
    <row r="1045" spans="6:7" x14ac:dyDescent="0.2">
      <c r="F1045" s="51"/>
      <c r="G1045" s="51"/>
    </row>
    <row r="1046" spans="6:7" x14ac:dyDescent="0.2">
      <c r="F1046" s="51"/>
      <c r="G1046" s="51"/>
    </row>
    <row r="1047" spans="6:7" x14ac:dyDescent="0.2">
      <c r="F1047" s="51"/>
      <c r="G1047" s="51"/>
    </row>
    <row r="1048" spans="6:7" x14ac:dyDescent="0.2">
      <c r="F1048" s="51"/>
      <c r="G1048" s="51"/>
    </row>
    <row r="1049" spans="6:7" x14ac:dyDescent="0.2">
      <c r="F1049" s="51"/>
      <c r="G1049" s="51"/>
    </row>
    <row r="1050" spans="6:7" x14ac:dyDescent="0.2">
      <c r="F1050" s="51"/>
      <c r="G1050" s="51"/>
    </row>
    <row r="1051" spans="6:7" x14ac:dyDescent="0.2">
      <c r="F1051" s="51"/>
      <c r="G1051" s="51"/>
    </row>
    <row r="1052" spans="6:7" x14ac:dyDescent="0.2">
      <c r="F1052" s="51"/>
      <c r="G1052" s="51"/>
    </row>
    <row r="1053" spans="6:7" x14ac:dyDescent="0.2">
      <c r="F1053" s="51"/>
      <c r="G1053" s="51"/>
    </row>
    <row r="1054" spans="6:7" x14ac:dyDescent="0.2">
      <c r="F1054" s="51"/>
      <c r="G1054" s="51"/>
    </row>
    <row r="1055" spans="6:7" x14ac:dyDescent="0.2">
      <c r="F1055" s="51"/>
      <c r="G1055" s="51"/>
    </row>
    <row r="1056" spans="6:7" x14ac:dyDescent="0.2">
      <c r="F1056" s="51"/>
      <c r="G1056" s="51"/>
    </row>
    <row r="1057" spans="6:7" x14ac:dyDescent="0.2">
      <c r="F1057" s="51"/>
      <c r="G1057" s="51"/>
    </row>
    <row r="1058" spans="6:7" x14ac:dyDescent="0.2">
      <c r="F1058" s="51"/>
      <c r="G1058" s="51"/>
    </row>
    <row r="1059" spans="6:7" x14ac:dyDescent="0.2">
      <c r="F1059" s="51"/>
      <c r="G1059" s="51"/>
    </row>
    <row r="1060" spans="6:7" x14ac:dyDescent="0.2">
      <c r="F1060" s="51"/>
      <c r="G1060" s="51"/>
    </row>
    <row r="1061" spans="6:7" x14ac:dyDescent="0.2">
      <c r="F1061" s="51"/>
      <c r="G1061" s="51"/>
    </row>
    <row r="1062" spans="6:7" x14ac:dyDescent="0.2">
      <c r="F1062" s="51"/>
      <c r="G1062" s="51"/>
    </row>
    <row r="1063" spans="6:7" x14ac:dyDescent="0.2">
      <c r="F1063" s="51"/>
      <c r="G1063" s="51"/>
    </row>
    <row r="1064" spans="6:7" x14ac:dyDescent="0.2">
      <c r="F1064" s="51"/>
      <c r="G1064" s="51"/>
    </row>
    <row r="1065" spans="6:7" x14ac:dyDescent="0.2">
      <c r="F1065" s="51"/>
      <c r="G1065" s="51"/>
    </row>
    <row r="1066" spans="6:7" x14ac:dyDescent="0.2">
      <c r="F1066" s="51"/>
      <c r="G1066" s="51"/>
    </row>
    <row r="1067" spans="6:7" x14ac:dyDescent="0.2">
      <c r="F1067" s="51"/>
      <c r="G1067" s="51"/>
    </row>
    <row r="1068" spans="6:7" x14ac:dyDescent="0.2">
      <c r="F1068" s="51"/>
      <c r="G1068" s="51"/>
    </row>
    <row r="1069" spans="6:7" x14ac:dyDescent="0.2">
      <c r="F1069" s="51"/>
      <c r="G1069" s="51"/>
    </row>
    <row r="1070" spans="6:7" x14ac:dyDescent="0.2">
      <c r="F1070" s="51"/>
      <c r="G1070" s="51"/>
    </row>
    <row r="1071" spans="6:7" x14ac:dyDescent="0.2">
      <c r="F1071" s="51"/>
      <c r="G1071" s="51"/>
    </row>
    <row r="1072" spans="6:7" x14ac:dyDescent="0.2">
      <c r="F1072" s="51"/>
      <c r="G1072" s="51"/>
    </row>
    <row r="1073" spans="6:7" x14ac:dyDescent="0.2">
      <c r="F1073" s="51"/>
      <c r="G1073" s="51"/>
    </row>
    <row r="1074" spans="6:7" x14ac:dyDescent="0.2">
      <c r="F1074" s="51"/>
      <c r="G1074" s="51"/>
    </row>
    <row r="1075" spans="6:7" x14ac:dyDescent="0.2">
      <c r="F1075" s="51"/>
      <c r="G1075" s="51"/>
    </row>
    <row r="1076" spans="6:7" x14ac:dyDescent="0.2">
      <c r="F1076" s="51"/>
      <c r="G1076" s="51"/>
    </row>
    <row r="1077" spans="6:7" x14ac:dyDescent="0.2">
      <c r="F1077" s="51"/>
      <c r="G1077" s="51"/>
    </row>
    <row r="1078" spans="6:7" x14ac:dyDescent="0.2">
      <c r="F1078" s="51"/>
      <c r="G1078" s="51"/>
    </row>
    <row r="1079" spans="6:7" x14ac:dyDescent="0.2">
      <c r="F1079" s="51"/>
      <c r="G1079" s="51"/>
    </row>
    <row r="1080" spans="6:7" x14ac:dyDescent="0.2">
      <c r="F1080" s="51"/>
      <c r="G1080" s="51"/>
    </row>
    <row r="1081" spans="6:7" x14ac:dyDescent="0.2">
      <c r="F1081" s="51"/>
      <c r="G1081" s="51"/>
    </row>
    <row r="1082" spans="6:7" x14ac:dyDescent="0.2">
      <c r="F1082" s="51"/>
      <c r="G1082" s="51"/>
    </row>
    <row r="1083" spans="6:7" x14ac:dyDescent="0.2">
      <c r="F1083" s="51"/>
      <c r="G1083" s="51"/>
    </row>
    <row r="1084" spans="6:7" x14ac:dyDescent="0.2">
      <c r="F1084" s="51"/>
      <c r="G1084" s="51"/>
    </row>
    <row r="1085" spans="6:7" x14ac:dyDescent="0.2">
      <c r="F1085" s="51"/>
      <c r="G1085" s="51"/>
    </row>
    <row r="1086" spans="6:7" x14ac:dyDescent="0.2">
      <c r="F1086" s="51"/>
      <c r="G1086" s="51"/>
    </row>
    <row r="1087" spans="6:7" x14ac:dyDescent="0.2">
      <c r="F1087" s="51"/>
      <c r="G1087" s="51"/>
    </row>
    <row r="1088" spans="6:7" x14ac:dyDescent="0.2">
      <c r="F1088" s="51"/>
      <c r="G1088" s="51"/>
    </row>
    <row r="1089" spans="6:7" x14ac:dyDescent="0.2">
      <c r="F1089" s="51"/>
      <c r="G1089" s="51"/>
    </row>
    <row r="1090" spans="6:7" x14ac:dyDescent="0.2">
      <c r="F1090" s="51"/>
      <c r="G1090" s="51"/>
    </row>
    <row r="1091" spans="6:7" x14ac:dyDescent="0.2">
      <c r="F1091" s="51"/>
      <c r="G1091" s="51"/>
    </row>
    <row r="1092" spans="6:7" x14ac:dyDescent="0.2">
      <c r="F1092" s="51"/>
      <c r="G1092" s="51"/>
    </row>
    <row r="1093" spans="6:7" x14ac:dyDescent="0.2">
      <c r="F1093" s="51"/>
      <c r="G1093" s="51"/>
    </row>
    <row r="1094" spans="6:7" x14ac:dyDescent="0.2">
      <c r="F1094" s="51"/>
      <c r="G1094" s="51"/>
    </row>
    <row r="1095" spans="6:7" x14ac:dyDescent="0.2">
      <c r="F1095" s="51"/>
      <c r="G1095" s="51"/>
    </row>
    <row r="1096" spans="6:7" x14ac:dyDescent="0.2">
      <c r="F1096" s="51"/>
      <c r="G1096" s="51"/>
    </row>
    <row r="1097" spans="6:7" x14ac:dyDescent="0.2">
      <c r="F1097" s="51"/>
      <c r="G1097" s="51"/>
    </row>
    <row r="1098" spans="6:7" x14ac:dyDescent="0.2">
      <c r="F1098" s="51"/>
      <c r="G1098" s="51"/>
    </row>
    <row r="1099" spans="6:7" x14ac:dyDescent="0.2">
      <c r="F1099" s="51"/>
      <c r="G1099" s="51"/>
    </row>
    <row r="1100" spans="6:7" x14ac:dyDescent="0.2">
      <c r="F1100" s="51"/>
      <c r="G1100" s="51"/>
    </row>
    <row r="1101" spans="6:7" x14ac:dyDescent="0.2">
      <c r="F1101" s="51"/>
      <c r="G1101" s="51"/>
    </row>
    <row r="1102" spans="6:7" x14ac:dyDescent="0.2">
      <c r="F1102" s="51"/>
      <c r="G1102" s="51"/>
    </row>
    <row r="1103" spans="6:7" x14ac:dyDescent="0.2">
      <c r="F1103" s="51"/>
      <c r="G1103" s="51"/>
    </row>
    <row r="1104" spans="6:7" x14ac:dyDescent="0.2">
      <c r="F1104" s="51"/>
      <c r="G1104" s="51"/>
    </row>
    <row r="1105" spans="6:7" x14ac:dyDescent="0.2">
      <c r="F1105" s="51"/>
      <c r="G1105" s="51"/>
    </row>
    <row r="1106" spans="6:7" x14ac:dyDescent="0.2">
      <c r="F1106" s="51"/>
      <c r="G1106" s="51"/>
    </row>
    <row r="1107" spans="6:7" x14ac:dyDescent="0.2">
      <c r="F1107" s="51"/>
      <c r="G1107" s="51"/>
    </row>
    <row r="1108" spans="6:7" x14ac:dyDescent="0.2">
      <c r="F1108" s="51"/>
      <c r="G1108" s="51"/>
    </row>
    <row r="1109" spans="6:7" x14ac:dyDescent="0.2">
      <c r="F1109" s="51"/>
      <c r="G1109" s="51"/>
    </row>
    <row r="1110" spans="6:7" x14ac:dyDescent="0.2">
      <c r="F1110" s="51"/>
      <c r="G1110" s="51"/>
    </row>
    <row r="1111" spans="6:7" x14ac:dyDescent="0.2">
      <c r="F1111" s="51"/>
      <c r="G1111" s="51"/>
    </row>
    <row r="1112" spans="6:7" x14ac:dyDescent="0.2">
      <c r="F1112" s="51"/>
      <c r="G1112" s="51"/>
    </row>
    <row r="1113" spans="6:7" x14ac:dyDescent="0.2">
      <c r="F1113" s="51"/>
      <c r="G1113" s="51"/>
    </row>
    <row r="1114" spans="6:7" x14ac:dyDescent="0.2">
      <c r="F1114" s="51"/>
      <c r="G1114" s="51"/>
    </row>
    <row r="1115" spans="6:7" x14ac:dyDescent="0.2">
      <c r="F1115" s="51"/>
      <c r="G1115" s="51"/>
    </row>
    <row r="1116" spans="6:7" x14ac:dyDescent="0.2">
      <c r="F1116" s="51"/>
      <c r="G1116" s="51"/>
    </row>
    <row r="1117" spans="6:7" x14ac:dyDescent="0.2">
      <c r="F1117" s="51"/>
      <c r="G1117" s="51"/>
    </row>
    <row r="1118" spans="6:7" x14ac:dyDescent="0.2">
      <c r="F1118" s="51"/>
      <c r="G1118" s="51"/>
    </row>
    <row r="1119" spans="6:7" x14ac:dyDescent="0.2">
      <c r="F1119" s="51"/>
      <c r="G1119" s="51"/>
    </row>
    <row r="1120" spans="6:7" x14ac:dyDescent="0.2">
      <c r="F1120" s="51"/>
      <c r="G1120" s="51"/>
    </row>
    <row r="1121" spans="6:7" x14ac:dyDescent="0.2">
      <c r="F1121" s="51"/>
      <c r="G1121" s="51"/>
    </row>
    <row r="1122" spans="6:7" x14ac:dyDescent="0.2">
      <c r="F1122" s="51"/>
      <c r="G1122" s="51"/>
    </row>
    <row r="1123" spans="6:7" x14ac:dyDescent="0.2">
      <c r="F1123" s="51"/>
      <c r="G1123" s="51"/>
    </row>
    <row r="1124" spans="6:7" x14ac:dyDescent="0.2">
      <c r="F1124" s="51"/>
      <c r="G1124" s="51"/>
    </row>
    <row r="1125" spans="6:7" x14ac:dyDescent="0.2">
      <c r="F1125" s="51"/>
      <c r="G1125" s="51"/>
    </row>
    <row r="1126" spans="6:7" x14ac:dyDescent="0.2">
      <c r="F1126" s="51"/>
      <c r="G1126" s="51"/>
    </row>
    <row r="1127" spans="6:7" x14ac:dyDescent="0.2">
      <c r="F1127" s="51"/>
      <c r="G1127" s="51"/>
    </row>
    <row r="1128" spans="6:7" x14ac:dyDescent="0.2">
      <c r="F1128" s="51"/>
      <c r="G1128" s="51"/>
    </row>
    <row r="1129" spans="6:7" x14ac:dyDescent="0.2">
      <c r="F1129" s="51"/>
      <c r="G1129" s="51"/>
    </row>
    <row r="1130" spans="6:7" x14ac:dyDescent="0.2">
      <c r="F1130" s="51"/>
      <c r="G1130" s="51"/>
    </row>
    <row r="1131" spans="6:7" x14ac:dyDescent="0.2">
      <c r="F1131" s="51"/>
      <c r="G1131" s="51"/>
    </row>
    <row r="1132" spans="6:7" x14ac:dyDescent="0.2">
      <c r="F1132" s="51"/>
      <c r="G1132" s="51"/>
    </row>
    <row r="1133" spans="6:7" x14ac:dyDescent="0.2">
      <c r="F1133" s="51"/>
      <c r="G1133" s="51"/>
    </row>
    <row r="1134" spans="6:7" x14ac:dyDescent="0.2">
      <c r="F1134" s="51"/>
      <c r="G1134" s="51"/>
    </row>
    <row r="1135" spans="6:7" x14ac:dyDescent="0.2">
      <c r="F1135" s="51"/>
      <c r="G1135" s="51"/>
    </row>
    <row r="1136" spans="6:7" x14ac:dyDescent="0.2">
      <c r="F1136" s="51"/>
      <c r="G1136" s="51"/>
    </row>
    <row r="1137" spans="6:7" x14ac:dyDescent="0.2">
      <c r="F1137" s="51"/>
      <c r="G1137" s="51"/>
    </row>
    <row r="1138" spans="6:7" x14ac:dyDescent="0.2">
      <c r="F1138" s="51"/>
      <c r="G1138" s="51"/>
    </row>
    <row r="1139" spans="6:7" x14ac:dyDescent="0.2">
      <c r="F1139" s="51"/>
      <c r="G1139" s="51"/>
    </row>
    <row r="1140" spans="6:7" x14ac:dyDescent="0.2">
      <c r="F1140" s="51"/>
      <c r="G1140" s="51"/>
    </row>
    <row r="1141" spans="6:7" x14ac:dyDescent="0.2">
      <c r="F1141" s="51"/>
      <c r="G1141" s="51"/>
    </row>
    <row r="1142" spans="6:7" x14ac:dyDescent="0.2">
      <c r="F1142" s="51"/>
      <c r="G1142" s="51"/>
    </row>
    <row r="1143" spans="6:7" x14ac:dyDescent="0.2">
      <c r="F1143" s="51"/>
      <c r="G1143" s="51"/>
    </row>
    <row r="1144" spans="6:7" x14ac:dyDescent="0.2">
      <c r="F1144" s="51"/>
      <c r="G1144" s="51"/>
    </row>
    <row r="1145" spans="6:7" x14ac:dyDescent="0.2">
      <c r="F1145" s="51"/>
      <c r="G1145" s="51"/>
    </row>
    <row r="1146" spans="6:7" x14ac:dyDescent="0.2">
      <c r="F1146" s="51"/>
      <c r="G1146" s="51"/>
    </row>
    <row r="1147" spans="6:7" x14ac:dyDescent="0.2">
      <c r="F1147" s="51"/>
      <c r="G1147" s="51"/>
    </row>
    <row r="1148" spans="6:7" x14ac:dyDescent="0.2">
      <c r="F1148" s="51"/>
      <c r="G1148" s="51"/>
    </row>
    <row r="1149" spans="6:7" x14ac:dyDescent="0.2">
      <c r="F1149" s="51"/>
      <c r="G1149" s="51"/>
    </row>
    <row r="1150" spans="6:7" x14ac:dyDescent="0.2">
      <c r="F1150" s="51"/>
      <c r="G1150" s="51"/>
    </row>
    <row r="1151" spans="6:7" x14ac:dyDescent="0.2">
      <c r="F1151" s="51"/>
      <c r="G1151" s="51"/>
    </row>
    <row r="1152" spans="6:7" x14ac:dyDescent="0.2">
      <c r="F1152" s="51"/>
      <c r="G1152" s="51"/>
    </row>
    <row r="1153" spans="6:7" x14ac:dyDescent="0.2">
      <c r="F1153" s="51"/>
      <c r="G1153" s="51"/>
    </row>
    <row r="1154" spans="6:7" x14ac:dyDescent="0.2">
      <c r="F1154" s="51"/>
      <c r="G1154" s="51"/>
    </row>
    <row r="1155" spans="6:7" x14ac:dyDescent="0.2">
      <c r="F1155" s="51"/>
      <c r="G1155" s="51"/>
    </row>
    <row r="1156" spans="6:7" x14ac:dyDescent="0.2">
      <c r="F1156" s="51"/>
      <c r="G1156" s="51"/>
    </row>
    <row r="1157" spans="6:7" x14ac:dyDescent="0.2">
      <c r="F1157" s="51"/>
      <c r="G1157" s="51"/>
    </row>
    <row r="1158" spans="6:7" x14ac:dyDescent="0.2">
      <c r="F1158" s="51"/>
      <c r="G1158" s="51"/>
    </row>
    <row r="1159" spans="6:7" x14ac:dyDescent="0.2">
      <c r="F1159" s="51"/>
      <c r="G1159" s="51"/>
    </row>
    <row r="1160" spans="6:7" x14ac:dyDescent="0.2">
      <c r="F1160" s="51"/>
      <c r="G1160" s="51"/>
    </row>
    <row r="1161" spans="6:7" x14ac:dyDescent="0.2">
      <c r="F1161" s="51"/>
      <c r="G1161" s="51"/>
    </row>
    <row r="1162" spans="6:7" x14ac:dyDescent="0.2">
      <c r="F1162" s="51"/>
      <c r="G1162" s="51"/>
    </row>
    <row r="1163" spans="6:7" x14ac:dyDescent="0.2">
      <c r="F1163" s="51"/>
      <c r="G1163" s="51"/>
    </row>
    <row r="1164" spans="6:7" x14ac:dyDescent="0.2">
      <c r="F1164" s="51"/>
      <c r="G1164" s="51"/>
    </row>
    <row r="1165" spans="6:7" x14ac:dyDescent="0.2">
      <c r="F1165" s="51"/>
      <c r="G1165" s="51"/>
    </row>
    <row r="1166" spans="6:7" x14ac:dyDescent="0.2">
      <c r="F1166" s="51"/>
      <c r="G1166" s="51"/>
    </row>
    <row r="1167" spans="6:7" x14ac:dyDescent="0.2">
      <c r="F1167" s="51"/>
      <c r="G1167" s="51"/>
    </row>
    <row r="1168" spans="6:7" x14ac:dyDescent="0.2">
      <c r="F1168" s="51"/>
      <c r="G1168" s="51"/>
    </row>
    <row r="1169" spans="6:7" x14ac:dyDescent="0.2">
      <c r="F1169" s="51"/>
      <c r="G1169" s="51"/>
    </row>
    <row r="1170" spans="6:7" x14ac:dyDescent="0.2">
      <c r="F1170" s="51"/>
      <c r="G1170" s="51"/>
    </row>
    <row r="1171" spans="6:7" x14ac:dyDescent="0.2">
      <c r="F1171" s="51"/>
      <c r="G1171" s="51"/>
    </row>
    <row r="1172" spans="6:7" x14ac:dyDescent="0.2">
      <c r="F1172" s="51"/>
      <c r="G1172" s="51"/>
    </row>
    <row r="1173" spans="6:7" x14ac:dyDescent="0.2">
      <c r="F1173" s="51"/>
      <c r="G1173" s="51"/>
    </row>
    <row r="1174" spans="6:7" x14ac:dyDescent="0.2">
      <c r="F1174" s="51"/>
      <c r="G1174" s="51"/>
    </row>
    <row r="1175" spans="6:7" x14ac:dyDescent="0.2">
      <c r="F1175" s="51"/>
      <c r="G1175" s="51"/>
    </row>
    <row r="1176" spans="6:7" x14ac:dyDescent="0.2">
      <c r="F1176" s="51"/>
      <c r="G1176" s="51"/>
    </row>
    <row r="1177" spans="6:7" x14ac:dyDescent="0.2">
      <c r="F1177" s="51"/>
      <c r="G1177" s="51"/>
    </row>
    <row r="1178" spans="6:7" x14ac:dyDescent="0.2">
      <c r="F1178" s="51"/>
      <c r="G1178" s="51"/>
    </row>
    <row r="1179" spans="6:7" x14ac:dyDescent="0.2">
      <c r="F1179" s="51"/>
      <c r="G1179" s="51"/>
    </row>
    <row r="1180" spans="6:7" x14ac:dyDescent="0.2">
      <c r="F1180" s="51"/>
      <c r="G1180" s="51"/>
    </row>
    <row r="1181" spans="6:7" x14ac:dyDescent="0.2">
      <c r="F1181" s="51"/>
      <c r="G1181" s="51"/>
    </row>
    <row r="1182" spans="6:7" x14ac:dyDescent="0.2">
      <c r="F1182" s="51"/>
      <c r="G1182" s="51"/>
    </row>
    <row r="1183" spans="6:7" x14ac:dyDescent="0.2">
      <c r="F1183" s="51"/>
      <c r="G1183" s="51"/>
    </row>
    <row r="1184" spans="6:7" x14ac:dyDescent="0.2">
      <c r="F1184" s="51"/>
      <c r="G1184" s="51"/>
    </row>
    <row r="1185" spans="6:7" x14ac:dyDescent="0.2">
      <c r="F1185" s="51"/>
      <c r="G1185" s="51"/>
    </row>
    <row r="1186" spans="6:7" x14ac:dyDescent="0.2">
      <c r="F1186" s="51"/>
      <c r="G1186" s="51"/>
    </row>
    <row r="1187" spans="6:7" x14ac:dyDescent="0.2">
      <c r="F1187" s="51"/>
      <c r="G1187" s="51"/>
    </row>
    <row r="1188" spans="6:7" x14ac:dyDescent="0.2">
      <c r="F1188" s="51"/>
      <c r="G1188" s="51"/>
    </row>
    <row r="1189" spans="6:7" x14ac:dyDescent="0.2">
      <c r="F1189" s="51"/>
      <c r="G1189" s="51"/>
    </row>
    <row r="1190" spans="6:7" x14ac:dyDescent="0.2">
      <c r="F1190" s="51"/>
      <c r="G1190" s="51"/>
    </row>
    <row r="1191" spans="6:7" x14ac:dyDescent="0.2">
      <c r="F1191" s="51"/>
      <c r="G1191" s="51"/>
    </row>
    <row r="1192" spans="6:7" x14ac:dyDescent="0.2">
      <c r="F1192" s="51"/>
      <c r="G1192" s="51"/>
    </row>
    <row r="1193" spans="6:7" x14ac:dyDescent="0.2">
      <c r="F1193" s="51"/>
      <c r="G1193" s="51"/>
    </row>
    <row r="1194" spans="6:7" x14ac:dyDescent="0.2">
      <c r="F1194" s="51"/>
      <c r="G1194" s="51"/>
    </row>
    <row r="1195" spans="6:7" x14ac:dyDescent="0.2">
      <c r="F1195" s="51"/>
      <c r="G1195" s="51"/>
    </row>
    <row r="1196" spans="6:7" x14ac:dyDescent="0.2">
      <c r="F1196" s="51"/>
      <c r="G1196" s="51"/>
    </row>
    <row r="1197" spans="6:7" x14ac:dyDescent="0.2">
      <c r="F1197" s="51"/>
      <c r="G1197" s="51"/>
    </row>
    <row r="1198" spans="6:7" x14ac:dyDescent="0.2">
      <c r="F1198" s="51"/>
      <c r="G1198" s="51"/>
    </row>
    <row r="1199" spans="6:7" x14ac:dyDescent="0.2">
      <c r="F1199" s="51"/>
      <c r="G1199" s="51"/>
    </row>
    <row r="1200" spans="6:7" x14ac:dyDescent="0.2">
      <c r="F1200" s="51"/>
      <c r="G1200" s="51"/>
    </row>
    <row r="1201" spans="6:7" x14ac:dyDescent="0.2">
      <c r="F1201" s="51"/>
      <c r="G1201" s="51"/>
    </row>
    <row r="1202" spans="6:7" x14ac:dyDescent="0.2">
      <c r="F1202" s="51"/>
      <c r="G1202" s="51"/>
    </row>
    <row r="1203" spans="6:7" x14ac:dyDescent="0.2">
      <c r="F1203" s="51"/>
      <c r="G1203" s="51"/>
    </row>
    <row r="1204" spans="6:7" x14ac:dyDescent="0.2">
      <c r="F1204" s="51"/>
      <c r="G1204" s="51"/>
    </row>
    <row r="1205" spans="6:7" x14ac:dyDescent="0.2">
      <c r="F1205" s="51"/>
      <c r="G1205" s="51"/>
    </row>
    <row r="1206" spans="6:7" x14ac:dyDescent="0.2">
      <c r="F1206" s="51"/>
      <c r="G1206" s="51"/>
    </row>
    <row r="1207" spans="6:7" x14ac:dyDescent="0.2">
      <c r="F1207" s="51"/>
      <c r="G1207" s="51"/>
    </row>
    <row r="1208" spans="6:7" x14ac:dyDescent="0.2">
      <c r="F1208" s="51"/>
      <c r="G1208" s="51"/>
    </row>
    <row r="1209" spans="6:7" x14ac:dyDescent="0.2">
      <c r="F1209" s="51"/>
      <c r="G1209" s="51"/>
    </row>
    <row r="1210" spans="6:7" x14ac:dyDescent="0.2">
      <c r="F1210" s="51"/>
      <c r="G1210" s="51"/>
    </row>
    <row r="1211" spans="6:7" x14ac:dyDescent="0.2">
      <c r="F1211" s="51"/>
      <c r="G1211" s="51"/>
    </row>
    <row r="1212" spans="6:7" x14ac:dyDescent="0.2">
      <c r="F1212" s="51"/>
      <c r="G1212" s="51"/>
    </row>
    <row r="1213" spans="6:7" x14ac:dyDescent="0.2">
      <c r="F1213" s="51"/>
      <c r="G1213" s="51"/>
    </row>
    <row r="1214" spans="6:7" x14ac:dyDescent="0.2">
      <c r="F1214" s="51"/>
      <c r="G1214" s="51"/>
    </row>
    <row r="1215" spans="6:7" x14ac:dyDescent="0.2">
      <c r="F1215" s="51"/>
      <c r="G1215" s="51"/>
    </row>
    <row r="1216" spans="6:7" x14ac:dyDescent="0.2">
      <c r="F1216" s="51"/>
      <c r="G1216" s="51"/>
    </row>
    <row r="1217" spans="6:7" x14ac:dyDescent="0.2">
      <c r="F1217" s="51"/>
      <c r="G1217" s="51"/>
    </row>
    <row r="1218" spans="6:7" x14ac:dyDescent="0.2">
      <c r="F1218" s="51"/>
      <c r="G1218" s="51"/>
    </row>
    <row r="1219" spans="6:7" x14ac:dyDescent="0.2">
      <c r="F1219" s="51"/>
      <c r="G1219" s="51"/>
    </row>
    <row r="1220" spans="6:7" x14ac:dyDescent="0.2">
      <c r="F1220" s="51"/>
      <c r="G1220" s="51"/>
    </row>
    <row r="1221" spans="6:7" x14ac:dyDescent="0.2">
      <c r="F1221" s="51"/>
      <c r="G1221" s="51"/>
    </row>
    <row r="1222" spans="6:7" x14ac:dyDescent="0.2">
      <c r="F1222" s="51"/>
      <c r="G1222" s="51"/>
    </row>
  </sheetData>
  <mergeCells count="1">
    <mergeCell ref="A1:F1"/>
  </mergeCells>
  <printOptions horizontalCentered="1"/>
  <pageMargins left="0.39370078740157483" right="0.39370078740157483" top="0.39370078740157483" bottom="0.27559055118110237" header="0.31496062992125984" footer="3.937007874015748E-2"/>
  <pageSetup paperSize="9" scale="50" fitToHeight="0" orientation="portrait" r:id="rId1"/>
  <headerFooter alignWithMargins="0">
    <oddFooter>Страница  &amp;P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Исполнение доходов</vt:lpstr>
      <vt:lpstr>Лист1</vt:lpstr>
      <vt:lpstr>'Исполнение доходов'!Заголовки_для_печати</vt:lpstr>
      <vt:lpstr>'Исполнение доходов'!Область_печати</vt:lpstr>
    </vt:vector>
  </TitlesOfParts>
  <Company>MFNSO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Рогожникова Екатерина Олеговна</dc:creator>
  <cp:lastModifiedBy>Штибен Людмила Анатольевна</cp:lastModifiedBy>
  <cp:lastPrinted>2023-03-20T04:14:12Z</cp:lastPrinted>
  <dcterms:created xsi:type="dcterms:W3CDTF">2013-04-11T07:04:13Z</dcterms:created>
  <dcterms:modified xsi:type="dcterms:W3CDTF">2023-03-20T04:14:35Z</dcterms:modified>
</cp:coreProperties>
</file>